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425"/>
  <workbookPr hidePivotFieldList="1" defaultThemeVersion="166925"/>
  <bookViews>
    <workbookView xWindow="38445" yWindow="1845" windowWidth="2400" windowHeight="585" tabRatio="439" firstSheet="2" activeTab="2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MAE USE pvt" sheetId="25" state="hidden" r:id="rId14"/>
    <sheet name="CSS WK pvt" sheetId="18" state="hidden" r:id="rId15"/>
    <sheet name="CRS WK pvt" sheetId="21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6" r:id="rId2"/>
    <pivotCache cacheId="7" r:id="rId3"/>
    <pivotCache cacheId="8" r:id="rId4"/>
    <pivotCache cacheId="9" r:id="rId5"/>
    <pivotCache cacheId="10" r:id="rId6"/>
    <pivotCache cacheId="1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162" i="11" l="1"/>
</calcChain>
</file>

<file path=xl/sharedStrings.xml><?xml version="1.0" encoding="utf-8"?>
<sst xmlns="http://schemas.openxmlformats.org/spreadsheetml/2006/main" count="86658" uniqueCount="696">
  <si>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</si>
  <si>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</si>
  <si>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</si>
  <si>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</si>
  <si>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</si>
  <si>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</si>
  <si>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</si>
  <si>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</si>
  <si>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</si>
  <si>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</si>
  <si>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</si>
  <si>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</si>
  <si>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</si>
  <si>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</si>
  <si>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</si>
  <si>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</si>
  <si>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</si>
  <si>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</si>
  <si>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</si>
  <si>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</si>
  <si>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</si>
  <si>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</si>
  <si>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</si>
  <si>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</si>
  <si>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</si>
  <si>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</si>
  <si>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</si>
  <si>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</si>
  <si>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</si>
  <si>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</si>
  <si>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</si>
  <si>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</si>
  <si>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</si>
  <si>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</si>
  <si>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</si>
  <si>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</si>
  <si>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</si>
  <si>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</si>
  <si>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</si>
  <si>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</si>
  <si>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</si>
  <si>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</si>
  <si>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</si>
  <si>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</si>
  <si>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</si>
  <si>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</si>
  <si>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</si>
  <si>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</si>
  <si>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</si>
  <si>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</si>
  <si>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</si>
  <si>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</si>
  <si>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</si>
  <si>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</si>
  <si>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</si>
  <si>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</si>
  <si>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</si>
  <si>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</si>
  <si>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</si>
  <si>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</si>
  <si>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</si>
  <si>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</si>
  <si>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</si>
  <si>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</si>
  <si>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</si>
  <si>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</si>
  <si>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</si>
  <si>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</si>
  <si>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</si>
  <si>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</si>
  <si>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</si>
  <si>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</si>
  <si>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</si>
  <si>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</si>
  <si>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</si>
  <si>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</si>
  <si>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</si>
  <si>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</si>
  <si>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</si>
  <si>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</si>
  <si>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</si>
  <si>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</si>
  <si>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</si>
  <si>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</si>
  <si>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</si>
  <si>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</si>
  <si>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</si>
  <si>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</si>
  <si>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</si>
  <si>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</si>
  <si>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</si>
  <si>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</si>
  <si>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</si>
  <si>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</si>
  <si>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</si>
  <si>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</si>
  <si>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</si>
  <si>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</si>
  <si>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</si>
  <si>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</si>
  <si>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</si>
  <si>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</si>
  <si>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</si>
  <si>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</si>
  <si>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</si>
  <si>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</si>
  <si>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</si>
  <si>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</si>
  <si>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</si>
  <si>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</si>
  <si>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</si>
  <si>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</si>
  <si>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</si>
  <si>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</si>
  <si>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</si>
  <si>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</si>
  <si>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</si>
  <si>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</si>
  <si>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</si>
  <si>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</si>
  <si>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</si>
  <si>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</si>
  <si>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</si>
  <si>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</si>
  <si>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</si>
  <si>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</si>
  <si>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</si>
  <si>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</si>
  <si>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</si>
  <si>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</si>
  <si>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</si>
  <si>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</si>
  <si>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</si>
  <si>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</si>
  <si>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</si>
  <si>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</si>
  <si>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</si>
  <si>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</si>
  <si>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</si>
  <si>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</si>
  <si>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</si>
  <si>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</si>
  <si>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</si>
  <si>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</si>
  <si>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</si>
  <si>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</si>
  <si>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</si>
  <si>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</si>
  <si>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</si>
  <si>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</si>
  <si>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</si>
  <si>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</si>
  <si>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</si>
  <si>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</si>
  <si>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</si>
  <si>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</si>
  <si>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</si>
  <si>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</si>
  <si>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</si>
  <si>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</si>
  <si>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</si>
  <si>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</si>
  <si>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</si>
  <si>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</si>
  <si>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</si>
  <si>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</si>
  <si>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</si>
  <si>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</si>
  <si>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</si>
  <si>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</si>
  <si>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</si>
  <si>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</si>
  <si>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</si>
  <si>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</si>
  <si>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</si>
  <si>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</si>
  <si>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</si>
  <si>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</si>
  <si>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</si>
  <si>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</si>
  <si>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</si>
  <si>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</si>
  <si>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</si>
  <si>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</si>
  <si>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</si>
  <si>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</si>
  <si>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</si>
  <si>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</si>
  <si>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</si>
  <si>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</si>
  <si>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</si>
  <si>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</si>
  <si>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</si>
  <si>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</si>
  <si>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</si>
  <si>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</si>
  <si>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</si>
  <si>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</si>
  <si>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</si>
  <si>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</si>
  <si>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</si>
  <si>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</si>
  <si>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</si>
  <si>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</si>
  <si>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</si>
  <si>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</si>
  <si>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</si>
  <si>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</si>
  <si>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</si>
  <si>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</si>
  <si>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</si>
  <si>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</si>
  <si>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</si>
  <si>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</si>
  <si>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</si>
  <si>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</si>
  <si>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</si>
  <si>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</si>
  <si>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</si>
  <si>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</si>
  <si>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</si>
  <si>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</si>
  <si>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</si>
  <si>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</si>
  <si>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</si>
  <si>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</si>
  <si>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</si>
  <si>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</si>
  <si>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</si>
  <si>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</si>
  <si>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</si>
  <si>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</si>
  <si>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</si>
  <si>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</si>
  <si>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</si>
  <si>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</si>
  <si>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</si>
  <si>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</si>
  <si>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</si>
  <si>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</si>
  <si>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</si>
  <si>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</si>
  <si>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</si>
  <si>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</si>
  <si>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</si>
  <si>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</si>
  <si>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</si>
  <si>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</si>
  <si>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</si>
  <si>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</si>
  <si>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</si>
  <si>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</si>
  <si>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</si>
  <si>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</si>
  <si>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</si>
  <si>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</si>
  <si>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</si>
  <si>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</si>
  <si>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</si>
  <si>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</si>
  <si>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</si>
  <si>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</si>
  <si>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</si>
  <si>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</si>
  <si>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</si>
  <si>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</si>
  <si>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</si>
  <si>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</si>
  <si>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</si>
  <si>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</si>
  <si>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</si>
  <si>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</si>
  <si>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</si>
  <si>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</si>
  <si>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</si>
  <si>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</si>
  <si>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</si>
  <si>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</si>
  <si>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</si>
  <si>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</si>
  <si>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</si>
  <si>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</si>
  <si>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</si>
  <si>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</si>
  <si>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</si>
  <si>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</si>
  <si>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</si>
  <si>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</si>
  <si>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</si>
  <si>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</si>
  <si>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</si>
  <si>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</si>
  <si>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</si>
  <si>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</si>
  <si>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</si>
  <si>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</si>
  <si>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</si>
  <si>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</si>
  <si>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</si>
  <si>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</si>
  <si>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</si>
  <si>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</si>
  <si>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</si>
  <si>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</si>
  <si>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</si>
  <si>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</si>
  <si>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</si>
  <si>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</si>
  <si>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</si>
  <si>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</si>
  <si>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</si>
  <si>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</si>
  <si>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</si>
  <si>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</si>
  <si>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</si>
  <si>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</si>
  <si>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</si>
  <si>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</si>
  <si>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</si>
  <si>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</si>
  <si>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</si>
  <si>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</si>
  <si>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</si>
  <si>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</si>
  <si>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</si>
  <si>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</si>
  <si>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</si>
  <si>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</si>
  <si>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</si>
  <si>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</si>
  <si>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</si>
  <si>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</si>
  <si>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</si>
  <si>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</si>
  <si>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</si>
  <si>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</si>
  <si>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</si>
  <si>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</si>
  <si>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</si>
  <si>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</si>
  <si>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</si>
  <si>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</si>
  <si>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</si>
  <si>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</si>
  <si>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</si>
  <si>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</si>
  <si>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</si>
  <si>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</si>
  <si>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</si>
  <si>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</si>
  <si>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</si>
  <si>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</si>
  <si>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</si>
  <si>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</si>
  <si>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</si>
  <si>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</si>
  <si>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</si>
  <si>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</si>
  <si>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</si>
  <si>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</si>
  <si>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</si>
  <si>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</si>
  <si>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</si>
  <si>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</si>
  <si>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</si>
  <si>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</si>
  <si>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</si>
  <si>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</si>
  <si>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</si>
  <si>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</si>
  <si>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</si>
  <si>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</si>
  <si>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</si>
  <si>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</si>
  <si>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</si>
  <si>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</si>
  <si>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</si>
  <si>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</si>
  <si>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</si>
  <si>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</si>
  <si>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</si>
  <si>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</si>
  <si>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</si>
  <si>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</si>
  <si>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</si>
  <si>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</si>
  <si>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</si>
  <si>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</si>
  <si>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</si>
  <si>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</si>
  <si>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</si>
  <si>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</si>
  <si>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</si>
  <si>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</si>
  <si>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</si>
  <si>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</si>
  <si>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</si>
  <si>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</si>
  <si>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</si>
  <si>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</si>
  <si>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</si>
  <si>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</si>
  <si>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</si>
  <si>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</si>
  <si>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</si>
  <si>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</si>
  <si>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</si>
  <si>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</si>
  <si>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</si>
  <si>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</si>
  <si>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</si>
  <si>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</si>
  <si>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</si>
  <si>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</si>
  <si>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</si>
  <si>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</si>
  <si>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</si>
  <si>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</si>
  <si>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</si>
  <si>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</si>
  <si>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</si>
  <si>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</si>
  <si>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</si>
  <si>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</si>
  <si>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</si>
  <si>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</si>
  <si>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</si>
  <si>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</si>
  <si>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</si>
  <si>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</si>
  <si>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</si>
  <si>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</si>
  <si>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</si>
  <si>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</si>
  <si>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</si>
  <si>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</si>
  <si>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</si>
  <si>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</si>
  <si>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</si>
  <si>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</si>
  <si>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</si>
  <si>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</si>
  <si>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</si>
  <si>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</si>
  <si>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</si>
  <si>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</si>
  <si>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</si>
  <si>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</si>
  <si>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</si>
  <si>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</si>
  <si>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</si>
  <si>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</si>
  <si>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</si>
  <si>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</si>
  <si>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</si>
  <si>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</si>
  <si>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</si>
  <si>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</si>
  <si>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</si>
  <si>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</si>
  <si>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</si>
  <si>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</si>
  <si>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</si>
  <si>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</si>
  <si>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</si>
  <si>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</si>
  <si>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</si>
  <si>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</si>
  <si>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</si>
  <si>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</si>
  <si>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</si>
  <si>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</si>
  <si>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</si>
  <si>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</si>
  <si>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</si>
  <si>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</si>
  <si>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</si>
  <si>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</si>
  <si>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</si>
  <si>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</si>
  <si>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</si>
  <si>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</si>
  <si>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</si>
  <si>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</si>
  <si>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</si>
  <si>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</si>
  <si>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</si>
  <si>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</si>
  <si>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</si>
  <si>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</si>
  <si>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</si>
  <si>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</si>
  <si>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</si>
  <si>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</si>
  <si>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</si>
  <si>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</si>
  <si>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</si>
  <si>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</si>
  <si>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</si>
  <si>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</si>
  <si>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</si>
  <si>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</si>
  <si>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</si>
  <si>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</si>
  <si>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</si>
  <si>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</si>
  <si>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</si>
  <si>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</si>
  <si>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</si>
  <si>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</si>
  <si>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</si>
  <si>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</si>
  <si>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</si>
  <si>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</si>
  <si>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</si>
  <si>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</si>
  <si>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</si>
  <si>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</si>
  <si>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</si>
  <si>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</si>
  <si>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</si>
  <si>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</si>
  <si>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</si>
  <si>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</si>
  <si>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</si>
  <si>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</si>
  <si>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</si>
  <si>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</si>
  <si>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</si>
  <si>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</si>
  <si>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</si>
  <si>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</si>
  <si>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</si>
  <si>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</si>
  <si>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</si>
  <si>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</si>
  <si>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</si>
  <si>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</si>
  <si>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</si>
  <si>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</si>
  <si>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</si>
  <si>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</si>
  <si>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</si>
  <si>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</si>
  <si>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</si>
  <si>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</si>
  <si>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</si>
  <si>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</si>
  <si>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</si>
  <si>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</si>
  <si>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</si>
  <si>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</si>
  <si>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</si>
  <si>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</si>
  <si>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</si>
  <si>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</si>
  <si>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</si>
  <si>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</si>
  <si>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</si>
  <si>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</si>
  <si>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</si>
  <si>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</si>
  <si>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</si>
  <si>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</si>
  <si>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</si>
  <si>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</si>
  <si>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</si>
  <si>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</si>
  <si>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</si>
  <si>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</si>
  <si>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</si>
  <si>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</si>
  <si>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</si>
  <si>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</si>
  <si>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</si>
  <si>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</si>
  <si>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</si>
  <si>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</si>
  <si>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</si>
  <si>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</si>
  <si>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</si>
  <si>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</si>
  <si>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</si>
  <si>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</si>
  <si>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</si>
  <si>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</si>
  <si>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</si>
  <si>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</si>
  <si>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</si>
  <si>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</si>
  <si>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</si>
  <si>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</si>
  <si>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</si>
  <si>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</si>
  <si>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</si>
  <si>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</si>
  <si>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</si>
  <si>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</si>
  <si>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</si>
  <si>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</si>
  <si>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</si>
  <si>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</si>
  <si>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</si>
  <si>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</si>
  <si>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</si>
  <si>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</si>
  <si>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</si>
  <si>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</si>
  <si>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</si>
  <si>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</si>
  <si>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</si>
  <si>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</si>
  <si>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</si>
  <si>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</si>
  <si>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</si>
  <si>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</si>
  <si>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</si>
  <si>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</si>
  <si>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</si>
  <si>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</si>
  <si>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</si>
  <si>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</si>
  <si>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</si>
  <si>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</si>
  <si>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</si>
  <si>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</si>
  <si>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</si>
  <si>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</si>
  <si>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</si>
  <si>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</si>
  <si>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</si>
  <si>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</si>
  <si>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</si>
  <si>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</si>
  <si>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</si>
  <si>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</si>
  <si>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</si>
  <si>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</si>
  <si>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</si>
  <si>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</si>
  <si>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</si>
  <si>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</si>
  <si>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</si>
  <si>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</si>
  <si>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</si>
  <si>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</si>
  <si>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</si>
  <si>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</si>
  <si>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</si>
  <si>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</si>
  <si>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</si>
  <si>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</si>
  <si>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</si>
  <si>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</si>
  <si>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</si>
  <si>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</si>
  <si>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</si>
  <si>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</si>
  <si>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</si>
  <si>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</si>
  <si>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</si>
  <si>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</si>
  <si>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</si>
  <si>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</si>
  <si>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</si>
  <si>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</si>
  <si>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</si>
  <si>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</si>
  <si>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</si>
  <si>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</si>
  <si>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</si>
  <si>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</si>
  <si>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</si>
  <si>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</si>
  <si>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</si>
  <si>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</si>
  <si>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</si>
  <si>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</si>
  <si>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</si>
  <si>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</si>
  <si>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</si>
  <si>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</si>
  <si>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</si>
  <si>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</si>
  <si>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</si>
  <si>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</si>
  <si>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</si>
  <si>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</si>
  <si>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</si>
  <si>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</si>
  <si>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</si>
  <si>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</si>
  <si>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</si>
  <si>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</si>
  <si>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</si>
  <si>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Monthly report for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</si>
</sst>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/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/>
    </border>
    <border>
      <left style="thick">
        <color auto="1"/>
      </left>
      <right style="dashed">
        <color auto="1"/>
      </right>
      <top/>
      <bottom style="thick">
        <color auto="1"/>
      </bottom>
    </border>
    <border>
      <left/>
      <right style="dashed">
        <color auto="1"/>
      </right>
      <top/>
      <bottom style="dotted">
        <color auto="1"/>
      </bottom>
    </border>
    <border>
      <left/>
      <right style="dashed">
        <color auto="1"/>
      </right>
      <top/>
      <bottom style="thick">
        <color auto="1"/>
      </bottom>
    </border>
    <border>
      <left/>
      <right style="dash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medium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dotted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/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/>
      <bottom style="thick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72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89" xfId="0" applyNumberFormat="1" applyFont="1" applyBorder="1" applyAlignment="1" applyProtection="1">
      <alignment horizontal="center" vertical="center"/>
      <protection locked="0"/>
    </xf>
    <xf numFmtId="0" fontId="8" fillId="0" borderId="90" xfId="0" applyFont="1" applyBorder="1" applyAlignment="1" applyProtection="1">
      <alignment horizontal="center" vertical="center"/>
      <protection locked="0"/>
    </xf>
    <xf numFmtId="17" fontId="8" fillId="0" borderId="70" xfId="0" applyNumberFormat="1" applyFont="1" applyBorder="1"/>
    <xf numFmtId="0" fontId="6" fillId="0" borderId="4" xfId="0" applyFont="1" applyBorder="1" applyAlignment="1">
      <alignment horizontal="center"/>
    </xf>
    <xf numFmtId="14" fontId="8" fillId="0" borderId="67" xfId="0" applyNumberFormat="1" applyFont="1" applyBorder="1" applyAlignment="1" applyProtection="1">
      <alignment horizontal="center" vertical="center"/>
      <protection locked="0"/>
    </xf>
    <xf numFmtId="14" fontId="8" fillId="0" borderId="91" xfId="0" applyNumberFormat="1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93" xfId="0" applyNumberFormat="1" applyFont="1" applyBorder="1"/>
    <xf numFmtId="38" fontId="3" fillId="0" borderId="94" xfId="0" applyNumberFormat="1" applyFont="1" applyBorder="1"/>
    <xf numFmtId="38" fontId="5" fillId="0" borderId="95" xfId="0" applyNumberFormat="1" applyFont="1" applyBorder="1"/>
    <xf numFmtId="38" fontId="3" fillId="0" borderId="95" xfId="0" applyNumberFormat="1" applyFont="1" applyBorder="1"/>
    <xf numFmtId="38" fontId="5" fillId="3" borderId="95" xfId="0" applyNumberFormat="1" applyFont="1" applyFill="1" applyBorder="1"/>
    <xf numFmtId="6" fontId="5" fillId="3" borderId="93" xfId="0" applyNumberFormat="1" applyFont="1" applyFill="1" applyBorder="1"/>
    <xf numFmtId="6" fontId="5" fillId="0" borderId="95" xfId="0" applyNumberFormat="1" applyFont="1" applyBorder="1"/>
    <xf numFmtId="6" fontId="3" fillId="0" borderId="95" xfId="0" applyNumberFormat="1" applyFont="1" applyBorder="1"/>
    <xf numFmtId="6" fontId="5" fillId="3" borderId="95" xfId="0" applyNumberFormat="1" applyFont="1" applyFill="1" applyBorder="1"/>
    <xf numFmtId="6" fontId="3" fillId="0" borderId="94" xfId="0" applyNumberFormat="1" applyFont="1" applyBorder="1"/>
    <xf numFmtId="38" fontId="5" fillId="3" borderId="93" xfId="0" applyNumberFormat="1" applyFont="1" applyFill="1" applyBorder="1"/>
    <xf numFmtId="6" fontId="5" fillId="0" borderId="96" xfId="0" applyNumberFormat="1" applyFont="1" applyBorder="1"/>
    <xf numFmtId="6" fontId="3" fillId="0" borderId="96" xfId="0" applyNumberFormat="1" applyFont="1" applyBorder="1"/>
    <xf numFmtId="38" fontId="5" fillId="0" borderId="96" xfId="0" applyNumberFormat="1" applyFont="1" applyBorder="1"/>
    <xf numFmtId="38" fontId="3" fillId="0" borderId="93" xfId="0" applyNumberFormat="1" applyFont="1" applyBorder="1"/>
    <xf numFmtId="38" fontId="0" fillId="0" borderId="93" xfId="0" applyNumberFormat="1" applyBorder="1"/>
    <xf numFmtId="38" fontId="2" fillId="0" borderId="93" xfId="0" applyNumberFormat="1" applyFont="1" applyBorder="1"/>
    <xf numFmtId="38" fontId="0" fillId="0" borderId="95" xfId="0" applyNumberFormat="1" applyBorder="1"/>
    <xf numFmtId="38" fontId="2" fillId="0" borderId="97" xfId="0" applyNumberFormat="1" applyFont="1" applyBorder="1"/>
    <xf numFmtId="6" fontId="5" fillId="0" borderId="93" xfId="0" applyNumberFormat="1" applyFont="1" applyBorder="1"/>
    <xf numFmtId="6" fontId="3" fillId="0" borderId="93" xfId="0" applyNumberFormat="1" applyFont="1" applyBorder="1"/>
    <xf numFmtId="167" fontId="0" fillId="0" borderId="93" xfId="0" applyNumberFormat="1" applyBorder="1"/>
    <xf numFmtId="167" fontId="2" fillId="0" borderId="97" xfId="0" applyNumberFormat="1" applyFont="1" applyBorder="1"/>
    <xf numFmtId="167" fontId="0" fillId="0" borderId="98" xfId="0" applyNumberFormat="1" applyBorder="1"/>
    <xf numFmtId="167" fontId="2" fillId="0" borderId="99" xfId="0" applyNumberFormat="1" applyFont="1" applyBorder="1"/>
    <xf numFmtId="167" fontId="0" fillId="0" borderId="95" xfId="0" applyNumberFormat="1" applyBorder="1"/>
    <xf numFmtId="0" fontId="8" fillId="0" borderId="53" xfId="0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0" fontId="8" fillId="0" borderId="40" xfId="0" applyFont="1" applyBorder="1"/>
    <xf numFmtId="0" fontId="8" fillId="0" borderId="84" xfId="0" applyFont="1" applyBorder="1" applyAlignment="1" applyProtection="1">
      <alignment horizontal="center" vertical="center"/>
      <protection locked="0"/>
    </xf>
    <xf numFmtId="14" fontId="8" fillId="0" borderId="100" xfId="0" applyNumberFormat="1" applyFont="1" applyBorder="1" applyAlignment="1" applyProtection="1">
      <alignment horizontal="center" vertical="center"/>
      <protection locked="0"/>
    </xf>
    <xf numFmtId="38" fontId="5" fillId="3" borderId="101" xfId="0" applyNumberFormat="1" applyFont="1" applyFill="1" applyBorder="1"/>
    <xf numFmtId="38" fontId="5" fillId="0" borderId="98" xfId="0" applyNumberFormat="1" applyFont="1" applyBorder="1"/>
    <xf numFmtId="38" fontId="3" fillId="0" borderId="102" xfId="0" applyNumberFormat="1" applyFont="1" applyBorder="1"/>
    <xf numFmtId="14" fontId="8" fillId="0" borderId="103" xfId="0" applyNumberFormat="1" applyFont="1" applyBorder="1" applyAlignment="1" applyProtection="1">
      <alignment horizontal="center" vertical="center"/>
      <protection locked="0"/>
    </xf>
    <xf numFmtId="38" fontId="5" fillId="0" borderId="104" xfId="0" applyNumberFormat="1" applyFont="1" applyBorder="1"/>
    <xf numFmtId="38" fontId="3" fillId="0" borderId="104" xfId="0" applyNumberFormat="1" applyFont="1" applyBorder="1"/>
    <xf numFmtId="38" fontId="5" fillId="3" borderId="104" xfId="0" applyNumberFormat="1" applyFont="1" applyFill="1" applyBorder="1"/>
    <xf numFmtId="6" fontId="5" fillId="3" borderId="98" xfId="0" applyNumberFormat="1" applyFont="1" applyFill="1" applyBorder="1"/>
    <xf numFmtId="6" fontId="5" fillId="0" borderId="104" xfId="0" applyNumberFormat="1" applyFont="1" applyBorder="1"/>
    <xf numFmtId="6" fontId="3" fillId="0" borderId="104" xfId="0" applyNumberFormat="1" applyFont="1" applyBorder="1"/>
    <xf numFmtId="6" fontId="5" fillId="3" borderId="104" xfId="0" applyNumberFormat="1" applyFont="1" applyFill="1" applyBorder="1"/>
    <xf numFmtId="6" fontId="3" fillId="0" borderId="102" xfId="0" applyNumberFormat="1" applyFont="1" applyBorder="1"/>
    <xf numFmtId="38" fontId="5" fillId="3" borderId="98" xfId="0" applyNumberFormat="1" applyFont="1" applyFill="1" applyBorder="1"/>
    <xf numFmtId="6" fontId="5" fillId="0" borderId="105" xfId="0" applyNumberFormat="1" applyFont="1" applyBorder="1"/>
    <xf numFmtId="6" fontId="3" fillId="0" borderId="105" xfId="0" applyNumberFormat="1" applyFont="1" applyBorder="1"/>
    <xf numFmtId="38" fontId="5" fillId="0" borderId="105" xfId="0" applyNumberFormat="1" applyFont="1" applyBorder="1"/>
    <xf numFmtId="38" fontId="3" fillId="0" borderId="98" xfId="0" applyNumberFormat="1" applyFont="1" applyBorder="1"/>
    <xf numFmtId="38" fontId="0" fillId="0" borderId="98" xfId="0" applyNumberFormat="1" applyBorder="1"/>
    <xf numFmtId="38" fontId="2" fillId="0" borderId="98" xfId="0" applyNumberFormat="1" applyFont="1" applyBorder="1"/>
    <xf numFmtId="38" fontId="0" fillId="0" borderId="104" xfId="0" applyNumberFormat="1" applyBorder="1"/>
    <xf numFmtId="38" fontId="2" fillId="0" borderId="99" xfId="0" applyNumberFormat="1" applyFont="1" applyBorder="1"/>
    <xf numFmtId="6" fontId="5" fillId="0" borderId="98" xfId="0" applyNumberFormat="1" applyFont="1" applyBorder="1"/>
    <xf numFmtId="6" fontId="3" fillId="0" borderId="98" xfId="0" applyNumberFormat="1" applyFont="1" applyBorder="1"/>
    <xf numFmtId="167" fontId="0" fillId="0" borderId="104" xfId="0" applyNumberFormat="1" applyBorder="1"/>
    <xf numFmtId="38" fontId="0" fillId="0" borderId="12" xfId="0" applyNumberFormat="1" applyBorder="1"/>
    <xf numFmtId="6" fontId="5" fillId="0" borderId="23" xfId="0" applyNumberFormat="1" applyFont="1" applyBorder="1"/>
    <xf numFmtId="6" fontId="3" fillId="0" borderId="23" xfId="0" applyNumberFormat="1" applyFont="1" applyBorder="1"/>
    <xf numFmtId="167" fontId="0" fillId="0" borderId="12" xfId="0" applyNumberFormat="1" applyBorder="1"/>
    <xf numFmtId="167" fontId="0" fillId="0" borderId="23" xfId="0" applyNumberFormat="1" applyBorder="1"/>
    <xf numFmtId="167" fontId="2" fillId="0" borderId="36" xfId="0" applyNumberFormat="1" applyFont="1" applyBorder="1"/>
    <xf numFmtId="14" fontId="8" fillId="0" borderId="106" xfId="0" applyNumberFormat="1" applyFont="1" applyBorder="1" applyAlignment="1" applyProtection="1">
      <alignment horizontal="center" vertical="center"/>
      <protection locked="0"/>
    </xf>
    <xf numFmtId="38" fontId="5" fillId="3" borderId="107" xfId="0" applyNumberFormat="1" applyFont="1" applyFill="1" applyBorder="1"/>
    <xf numFmtId="38" fontId="5" fillId="0" borderId="108" xfId="0" applyNumberFormat="1" applyFont="1" applyBorder="1"/>
    <xf numFmtId="38" fontId="3" fillId="0" borderId="109" xfId="0" applyNumberFormat="1" applyFont="1" applyBorder="1"/>
    <xf numFmtId="38" fontId="5" fillId="3" borderId="108" xfId="0" applyNumberFormat="1" applyFont="1" applyFill="1" applyBorder="1"/>
    <xf numFmtId="38" fontId="5" fillId="0" borderId="110" xfId="0" applyNumberFormat="1" applyFont="1" applyBorder="1"/>
    <xf numFmtId="38" fontId="3" fillId="0" borderId="110" xfId="0" applyNumberFormat="1" applyFont="1" applyBorder="1"/>
    <xf numFmtId="38" fontId="5" fillId="3" borderId="110" xfId="0" applyNumberFormat="1" applyFont="1" applyFill="1" applyBorder="1"/>
    <xf numFmtId="6" fontId="5" fillId="3" borderId="108" xfId="0" applyNumberFormat="1" applyFont="1" applyFill="1" applyBorder="1"/>
    <xf numFmtId="6" fontId="5" fillId="0" borderId="110" xfId="0" applyNumberFormat="1" applyFont="1" applyBorder="1"/>
    <xf numFmtId="6" fontId="3" fillId="0" borderId="110" xfId="0" applyNumberFormat="1" applyFont="1" applyBorder="1"/>
    <xf numFmtId="6" fontId="5" fillId="3" borderId="110" xfId="0" applyNumberFormat="1" applyFont="1" applyFill="1" applyBorder="1"/>
    <xf numFmtId="6" fontId="3" fillId="0" borderId="109" xfId="0" applyNumberFormat="1" applyFont="1" applyBorder="1"/>
    <xf numFmtId="6" fontId="5" fillId="0" borderId="111" xfId="0" applyNumberFormat="1" applyFont="1" applyBorder="1"/>
    <xf numFmtId="6" fontId="3" fillId="0" borderId="111" xfId="0" applyNumberFormat="1" applyFont="1" applyBorder="1"/>
    <xf numFmtId="38" fontId="5" fillId="0" borderId="111" xfId="0" applyNumberFormat="1" applyFont="1" applyBorder="1"/>
    <xf numFmtId="38" fontId="3" fillId="0" borderId="108" xfId="0" applyNumberFormat="1" applyFont="1" applyBorder="1"/>
    <xf numFmtId="38" fontId="0" fillId="0" borderId="108" xfId="0" applyNumberFormat="1" applyBorder="1"/>
    <xf numFmtId="38" fontId="2" fillId="0" borderId="108" xfId="0" applyNumberFormat="1" applyFont="1" applyBorder="1"/>
    <xf numFmtId="38" fontId="0" fillId="0" borderId="110" xfId="0" applyNumberFormat="1" applyBorder="1"/>
    <xf numFmtId="38" fontId="2" fillId="0" borderId="112" xfId="0" applyNumberFormat="1" applyFont="1" applyBorder="1"/>
    <xf numFmtId="6" fontId="5" fillId="0" borderId="108" xfId="0" applyNumberFormat="1" applyFont="1" applyBorder="1"/>
    <xf numFmtId="6" fontId="3" fillId="0" borderId="108" xfId="0" applyNumberFormat="1" applyFont="1" applyBorder="1"/>
    <xf numFmtId="167" fontId="0" fillId="0" borderId="108" xfId="0" applyNumberFormat="1" applyBorder="1"/>
    <xf numFmtId="167" fontId="2" fillId="0" borderId="112" xfId="0" applyNumberFormat="1" applyFont="1" applyBorder="1"/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2" fillId="0" borderId="84" xfId="0" applyFont="1" applyBorder="1" applyAlignment="1">
      <alignment horizontal="center" wrapText="1"/>
    </xf>
    <xf numFmtId="0" fontId="3" fillId="2" borderId="11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114" xfId="0" applyFont="1" applyBorder="1" applyAlignment="1">
      <alignment horizontal="center"/>
    </xf>
    <xf numFmtId="0" fontId="3" fillId="0" borderId="115" xfId="0" applyFont="1" applyBorder="1" applyAlignment="1">
      <alignment horizontal="center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87.7920658565" recordCount="183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3-31T00:00:00" count="100">
        <d v="2024-03-30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4-02-24T00:00:00.000" u="1"/>
        <d v="2021-08-28T00:00:00.000" u="1"/>
        <d v="2021-02-20T00:00:00.000" u="1"/>
        <d v="2021-05-22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87.8007775463" recordCount="192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4-03-31T00:00:00" count="99">
        <d v="2024-03-30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4-02-24T00:00:00.000" u="1"/>
        <d v="2021-08-28T00:00:00.000" u="1"/>
        <d v="2021-02-20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Residential"/>
        <s v="Low Income Residential"/>
        <s v="Small C&amp;I"/>
        <s v="HER"/>
        <s v="Large C&amp;I"/>
        <s v="Medium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87.8074164352" recordCount="2691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391.3836725694" recordCount="9799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x v="0"/>
    <x v="0"/>
    <s v="1-Residential"/>
    <n v="12257"/>
    <x v="0"/>
    <x v="0"/>
  </r>
  <r>
    <x v="0"/>
    <x v="1"/>
    <s v="1-Residential"/>
    <n v="1006464"/>
    <x v="0"/>
    <x v="0"/>
  </r>
  <r>
    <x v="0"/>
    <x v="0"/>
    <s v="2-Low Income Residential"/>
    <n v="159"/>
    <x v="1"/>
    <x v="0"/>
  </r>
  <r>
    <x v="0"/>
    <x v="1"/>
    <s v="2-Low Income Residential"/>
    <n v="157411"/>
    <x v="1"/>
    <x v="0"/>
  </r>
  <r>
    <x v="0"/>
    <x v="0"/>
    <s v="3-Small C&amp;I"/>
    <n v="1607"/>
    <x v="2"/>
    <x v="0"/>
  </r>
  <r>
    <x v="0"/>
    <x v="1"/>
    <s v="3-Small C&amp;I"/>
    <n v="156130"/>
    <x v="2"/>
    <x v="0"/>
  </r>
  <r>
    <x v="0"/>
    <x v="0"/>
    <s v="4-Medium C&amp;I"/>
    <n v="75"/>
    <x v="3"/>
    <x v="0"/>
  </r>
  <r>
    <x v="0"/>
    <x v="1"/>
    <s v="4-Medium C&amp;I"/>
    <n v="11334"/>
    <x v="3"/>
    <x v="0"/>
  </r>
  <r>
    <x v="0"/>
    <x v="0"/>
    <s v="5-Large C&amp;I"/>
    <n v="10"/>
    <x v="4"/>
    <x v="0"/>
  </r>
  <r>
    <x v="0"/>
    <x v="1"/>
    <s v="5-Large C&amp;I"/>
    <n v="2977"/>
    <x v="4"/>
    <x v="0"/>
  </r>
  <r>
    <x v="0"/>
    <x v="0"/>
    <s v="6-OTHER"/>
    <n v="191"/>
    <x v="5"/>
    <x v="0"/>
  </r>
  <r>
    <x v="0"/>
    <x v="1"/>
    <s v="6-OTHER"/>
    <n v="26359"/>
    <x v="5"/>
    <x v="0"/>
  </r>
  <r>
    <x v="0"/>
    <x v="0"/>
    <s v="4-Medium C&amp;I"/>
    <n v="26"/>
    <x v="3"/>
    <x v="1"/>
  </r>
  <r>
    <x v="0"/>
    <x v="0"/>
    <s v="5-Large C&amp;I"/>
    <n v="3"/>
    <x v="4"/>
    <x v="1"/>
  </r>
  <r>
    <x v="0"/>
    <x v="0"/>
    <s v="6-OTHER"/>
    <n v="9"/>
    <x v="5"/>
    <x v="1"/>
  </r>
  <r>
    <x v="0"/>
    <x v="0"/>
    <s v="2-Low Income Residential"/>
    <n v="47"/>
    <x v="1"/>
    <x v="1"/>
  </r>
  <r>
    <x v="0"/>
    <x v="0"/>
    <s v="3-Small C&amp;I"/>
    <n v="323"/>
    <x v="2"/>
    <x v="1"/>
  </r>
  <r>
    <x v="0"/>
    <x v="1"/>
    <s v="5-Large C&amp;I"/>
    <n v="529"/>
    <x v="4"/>
    <x v="1"/>
  </r>
  <r>
    <x v="0"/>
    <x v="0"/>
    <s v="1-Residential"/>
    <n v="1229"/>
    <x v="0"/>
    <x v="1"/>
  </r>
  <r>
    <x v="0"/>
    <x v="1"/>
    <s v="4-Medium C&amp;I"/>
    <n v="1942"/>
    <x v="3"/>
    <x v="1"/>
  </r>
  <r>
    <x v="0"/>
    <x v="1"/>
    <s v="6-OTHER"/>
    <n v="4691"/>
    <x v="5"/>
    <x v="1"/>
  </r>
  <r>
    <x v="0"/>
    <x v="1"/>
    <s v="3-Small C&amp;I"/>
    <n v="32440"/>
    <x v="2"/>
    <x v="1"/>
  </r>
  <r>
    <x v="0"/>
    <x v="1"/>
    <s v="2-Low Income Residential"/>
    <n v="67855"/>
    <x v="1"/>
    <x v="1"/>
  </r>
  <r>
    <x v="0"/>
    <x v="1"/>
    <s v="1-Residential"/>
    <n v="177010"/>
    <x v="0"/>
    <x v="1"/>
  </r>
  <r>
    <x v="0"/>
    <x v="0"/>
    <s v="2-Low Income Residential"/>
    <n v="16"/>
    <x v="1"/>
    <x v="2"/>
  </r>
  <r>
    <x v="0"/>
    <x v="0"/>
    <s v="4-Medium C&amp;I"/>
    <n v="22"/>
    <x v="3"/>
    <x v="2"/>
  </r>
  <r>
    <x v="0"/>
    <x v="0"/>
    <s v="5-Large C&amp;I"/>
    <n v="1"/>
    <x v="4"/>
    <x v="2"/>
  </r>
  <r>
    <x v="0"/>
    <x v="0"/>
    <s v="6-OTHER"/>
    <n v="6"/>
    <x v="5"/>
    <x v="2"/>
  </r>
  <r>
    <x v="0"/>
    <x v="0"/>
    <s v="1-Residential"/>
    <n v="810"/>
    <x v="0"/>
    <x v="2"/>
  </r>
  <r>
    <x v="0"/>
    <x v="0"/>
    <s v="3-Small C&amp;I"/>
    <n v="265"/>
    <x v="2"/>
    <x v="2"/>
  </r>
  <r>
    <x v="0"/>
    <x v="1"/>
    <s v="5-Large C&amp;I"/>
    <n v="303"/>
    <x v="4"/>
    <x v="2"/>
  </r>
  <r>
    <x v="0"/>
    <x v="1"/>
    <s v="4-Medium C&amp;I"/>
    <n v="1190"/>
    <x v="3"/>
    <x v="2"/>
  </r>
  <r>
    <x v="0"/>
    <x v="1"/>
    <s v="6-OTHER"/>
    <n v="1969"/>
    <x v="5"/>
    <x v="2"/>
  </r>
  <r>
    <x v="0"/>
    <x v="1"/>
    <s v="2-Low Income Residential"/>
    <n v="12443"/>
    <x v="1"/>
    <x v="2"/>
  </r>
  <r>
    <x v="0"/>
    <x v="1"/>
    <s v="3-Small C&amp;I"/>
    <n v="18085"/>
    <x v="2"/>
    <x v="2"/>
  </r>
  <r>
    <x v="0"/>
    <x v="1"/>
    <s v="1-Residential"/>
    <n v="70530"/>
    <x v="0"/>
    <x v="2"/>
  </r>
  <r>
    <x v="0"/>
    <x v="0"/>
    <s v="2-Low Income Residential"/>
    <n v="5"/>
    <x v="1"/>
    <x v="3"/>
  </r>
  <r>
    <x v="0"/>
    <x v="0"/>
    <s v="4-Medium C&amp;I"/>
    <n v="4"/>
    <x v="3"/>
    <x v="3"/>
  </r>
  <r>
    <x v="0"/>
    <x v="0"/>
    <s v="6-OTHER"/>
    <n v="2"/>
    <x v="5"/>
    <x v="3"/>
  </r>
  <r>
    <x v="0"/>
    <x v="0"/>
    <s v="1-Residential"/>
    <n v="162"/>
    <x v="0"/>
    <x v="3"/>
  </r>
  <r>
    <x v="0"/>
    <x v="0"/>
    <s v="3-Small C&amp;I"/>
    <n v="24"/>
    <x v="2"/>
    <x v="3"/>
  </r>
  <r>
    <x v="0"/>
    <x v="1"/>
    <s v="5-Large C&amp;I"/>
    <n v="82"/>
    <x v="4"/>
    <x v="3"/>
  </r>
  <r>
    <x v="0"/>
    <x v="1"/>
    <s v="4-Medium C&amp;I"/>
    <n v="329"/>
    <x v="3"/>
    <x v="3"/>
  </r>
  <r>
    <x v="0"/>
    <x v="1"/>
    <s v="6-OTHER"/>
    <n v="1060"/>
    <x v="5"/>
    <x v="3"/>
  </r>
  <r>
    <x v="0"/>
    <x v="1"/>
    <s v="2-Low Income Residential"/>
    <n v="7731"/>
    <x v="1"/>
    <x v="3"/>
  </r>
  <r>
    <x v="0"/>
    <x v="1"/>
    <s v="3-Small C&amp;I"/>
    <n v="5647"/>
    <x v="2"/>
    <x v="3"/>
  </r>
  <r>
    <x v="0"/>
    <x v="1"/>
    <s v="1-Residential"/>
    <n v="30785"/>
    <x v="0"/>
    <x v="3"/>
  </r>
  <r>
    <x v="0"/>
    <x v="0"/>
    <s v="2-Low Income Residential"/>
    <n v="26"/>
    <x v="1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1-Residential"/>
    <n v="257"/>
    <x v="0"/>
    <x v="4"/>
  </r>
  <r>
    <x v="0"/>
    <x v="0"/>
    <s v="3-Small C&amp;I"/>
    <n v="34"/>
    <x v="2"/>
    <x v="4"/>
  </r>
  <r>
    <x v="0"/>
    <x v="1"/>
    <s v="5-Large C&amp;I"/>
    <n v="144"/>
    <x v="4"/>
    <x v="4"/>
  </r>
  <r>
    <x v="0"/>
    <x v="1"/>
    <s v="4-Medium C&amp;I"/>
    <n v="423"/>
    <x v="3"/>
    <x v="4"/>
  </r>
  <r>
    <x v="0"/>
    <x v="1"/>
    <s v="6-OTHER"/>
    <n v="1662"/>
    <x v="5"/>
    <x v="4"/>
  </r>
  <r>
    <x v="0"/>
    <x v="1"/>
    <s v="3-Small C&amp;I"/>
    <n v="8708"/>
    <x v="2"/>
    <x v="4"/>
  </r>
  <r>
    <x v="0"/>
    <x v="1"/>
    <s v="2-Low Income Residential"/>
    <n v="47681"/>
    <x v="1"/>
    <x v="4"/>
  </r>
  <r>
    <x v="0"/>
    <x v="1"/>
    <s v="1-Residential"/>
    <n v="75695"/>
    <x v="0"/>
    <x v="4"/>
  </r>
  <r>
    <x v="0"/>
    <x v="0"/>
    <s v="4-Medium C&amp;I"/>
    <n v="81616"/>
    <x v="3"/>
    <x v="5"/>
  </r>
  <r>
    <x v="0"/>
    <x v="0"/>
    <s v="5-Large C&amp;I"/>
    <n v="13621"/>
    <x v="4"/>
    <x v="5"/>
  </r>
  <r>
    <x v="0"/>
    <x v="0"/>
    <s v="6-OTHER"/>
    <n v="18159"/>
    <x v="5"/>
    <x v="5"/>
  </r>
  <r>
    <x v="0"/>
    <x v="0"/>
    <s v="2-Low Income Residential"/>
    <n v="11055"/>
    <x v="1"/>
    <x v="5"/>
  </r>
  <r>
    <x v="0"/>
    <x v="0"/>
    <s v="3-Small C&amp;I"/>
    <n v="96185"/>
    <x v="2"/>
    <x v="5"/>
  </r>
  <r>
    <x v="0"/>
    <x v="1"/>
    <s v="5-Large C&amp;I"/>
    <n v="8741310"/>
    <x v="4"/>
    <x v="5"/>
  </r>
  <r>
    <x v="0"/>
    <x v="0"/>
    <s v="1-Residential"/>
    <n v="321323"/>
    <x v="0"/>
    <x v="5"/>
  </r>
  <r>
    <x v="0"/>
    <x v="1"/>
    <s v="4-Medium C&amp;I"/>
    <n v="7426643"/>
    <x v="3"/>
    <x v="5"/>
  </r>
  <r>
    <x v="0"/>
    <x v="1"/>
    <s v="6-OTHER"/>
    <n v="1743811"/>
    <x v="5"/>
    <x v="5"/>
  </r>
  <r>
    <x v="0"/>
    <x v="1"/>
    <s v="3-Small C&amp;I"/>
    <n v="8228000"/>
    <x v="2"/>
    <x v="5"/>
  </r>
  <r>
    <x v="0"/>
    <x v="1"/>
    <s v="2-Low Income Residential"/>
    <n v="11376846"/>
    <x v="1"/>
    <x v="5"/>
  </r>
  <r>
    <x v="0"/>
    <x v="1"/>
    <s v="1-Residential"/>
    <n v="37364504"/>
    <x v="0"/>
    <x v="5"/>
  </r>
  <r>
    <x v="0"/>
    <x v="0"/>
    <s v="2-Low Income Residential"/>
    <n v="8476"/>
    <x v="1"/>
    <x v="6"/>
  </r>
  <r>
    <x v="0"/>
    <x v="0"/>
    <s v="4-Medium C&amp;I"/>
    <n v="274"/>
    <x v="3"/>
    <x v="6"/>
  </r>
  <r>
    <x v="0"/>
    <x v="0"/>
    <s v="5-Large C&amp;I"/>
    <n v="15928"/>
    <x v="4"/>
    <x v="6"/>
  </r>
  <r>
    <x v="0"/>
    <x v="0"/>
    <s v="6-OTHER"/>
    <n v="354"/>
    <x v="5"/>
    <x v="6"/>
  </r>
  <r>
    <x v="0"/>
    <x v="0"/>
    <s v="3-Small C&amp;I"/>
    <n v="11158"/>
    <x v="2"/>
    <x v="6"/>
  </r>
  <r>
    <x v="0"/>
    <x v="1"/>
    <s v="5-Large C&amp;I"/>
    <n v="4092145"/>
    <x v="4"/>
    <x v="6"/>
  </r>
  <r>
    <x v="0"/>
    <x v="0"/>
    <s v="1-Residential"/>
    <n v="104027"/>
    <x v="0"/>
    <x v="6"/>
  </r>
  <r>
    <x v="0"/>
    <x v="1"/>
    <s v="4-Medium C&amp;I"/>
    <n v="2633111"/>
    <x v="3"/>
    <x v="6"/>
  </r>
  <r>
    <x v="0"/>
    <x v="1"/>
    <s v="6-OTHER"/>
    <n v="971366"/>
    <x v="5"/>
    <x v="6"/>
  </r>
  <r>
    <x v="0"/>
    <x v="1"/>
    <s v="3-Small C&amp;I"/>
    <n v="3407849"/>
    <x v="2"/>
    <x v="6"/>
  </r>
  <r>
    <x v="0"/>
    <x v="1"/>
    <s v="2-Low Income Residential"/>
    <n v="9961617"/>
    <x v="1"/>
    <x v="6"/>
  </r>
  <r>
    <x v="0"/>
    <x v="1"/>
    <s v="1-Residential"/>
    <n v="23103122"/>
    <x v="0"/>
    <x v="6"/>
  </r>
  <r>
    <x v="0"/>
    <x v="0"/>
    <s v="2-Low Income Residential"/>
    <n v="38757"/>
    <x v="1"/>
    <x v="7"/>
  </r>
  <r>
    <x v="0"/>
    <x v="0"/>
    <s v="4-Medium C&amp;I"/>
    <n v="0"/>
    <x v="3"/>
    <x v="7"/>
  </r>
  <r>
    <x v="0"/>
    <x v="0"/>
    <s v="5-Large C&amp;I"/>
    <n v="79881"/>
    <x v="4"/>
    <x v="7"/>
  </r>
  <r>
    <x v="0"/>
    <x v="0"/>
    <s v="6-OTHER"/>
    <n v="60"/>
    <x v="5"/>
    <x v="7"/>
  </r>
  <r>
    <x v="0"/>
    <x v="0"/>
    <s v="3-Small C&amp;I"/>
    <n v="22347"/>
    <x v="2"/>
    <x v="7"/>
  </r>
  <r>
    <x v="0"/>
    <x v="1"/>
    <s v="5-Large C&amp;I"/>
    <n v="20133374"/>
    <x v="4"/>
    <x v="7"/>
  </r>
  <r>
    <x v="0"/>
    <x v="0"/>
    <s v="1-Residential"/>
    <n v="490931"/>
    <x v="0"/>
    <x v="7"/>
  </r>
  <r>
    <x v="0"/>
    <x v="1"/>
    <s v="4-Medium C&amp;I"/>
    <n v="11351419"/>
    <x v="3"/>
    <x v="7"/>
  </r>
  <r>
    <x v="0"/>
    <x v="1"/>
    <s v="6-OTHER"/>
    <n v="2783359"/>
    <x v="5"/>
    <x v="7"/>
  </r>
  <r>
    <x v="0"/>
    <x v="1"/>
    <s v="3-Small C&amp;I"/>
    <n v="11306620"/>
    <x v="2"/>
    <x v="7"/>
  </r>
  <r>
    <x v="0"/>
    <x v="1"/>
    <s v="2-Low Income Residential"/>
    <n v="99127494"/>
    <x v="1"/>
    <x v="7"/>
  </r>
  <r>
    <x v="0"/>
    <x v="1"/>
    <s v="1-Residential"/>
    <n v="156333833"/>
    <x v="0"/>
    <x v="7"/>
  </r>
  <r>
    <x v="0"/>
    <x v="0"/>
    <s v="2-Low Income Residential"/>
    <n v="58288"/>
    <x v="1"/>
    <x v="8"/>
  </r>
  <r>
    <x v="0"/>
    <x v="0"/>
    <s v="4-Medium C&amp;I"/>
    <n v="81890"/>
    <x v="3"/>
    <x v="8"/>
  </r>
  <r>
    <x v="0"/>
    <x v="0"/>
    <s v="5-Large C&amp;I"/>
    <n v="109430"/>
    <x v="4"/>
    <x v="8"/>
  </r>
  <r>
    <x v="0"/>
    <x v="0"/>
    <s v="6-OTHER"/>
    <n v="18573"/>
    <x v="5"/>
    <x v="8"/>
  </r>
  <r>
    <x v="0"/>
    <x v="0"/>
    <s v="3-Small C&amp;I"/>
    <n v="129690"/>
    <x v="2"/>
    <x v="8"/>
  </r>
  <r>
    <x v="0"/>
    <x v="1"/>
    <s v="5-Large C&amp;I"/>
    <n v="32966829"/>
    <x v="4"/>
    <x v="8"/>
  </r>
  <r>
    <x v="0"/>
    <x v="0"/>
    <s v="1-Residential"/>
    <n v="916280"/>
    <x v="0"/>
    <x v="8"/>
  </r>
  <r>
    <x v="0"/>
    <x v="1"/>
    <s v="4-Medium C&amp;I"/>
    <n v="21411173"/>
    <x v="3"/>
    <x v="8"/>
  </r>
  <r>
    <x v="0"/>
    <x v="1"/>
    <s v="6-OTHER"/>
    <n v="5498536"/>
    <x v="5"/>
    <x v="8"/>
  </r>
  <r>
    <x v="0"/>
    <x v="1"/>
    <s v="3-Small C&amp;I"/>
    <n v="22942470"/>
    <x v="2"/>
    <x v="8"/>
  </r>
  <r>
    <x v="0"/>
    <x v="1"/>
    <s v="2-Low Income Residential"/>
    <n v="120465956"/>
    <x v="1"/>
    <x v="8"/>
  </r>
  <r>
    <x v="0"/>
    <x v="1"/>
    <s v="1-Residential"/>
    <n v="216801460"/>
    <x v="0"/>
    <x v="8"/>
  </r>
  <r>
    <x v="0"/>
    <x v="0"/>
    <s v="1-Residential"/>
    <n v="1931480"/>
    <x v="0"/>
    <x v="9"/>
  </r>
  <r>
    <x v="0"/>
    <x v="1"/>
    <s v="1-Residential"/>
    <n v="184108751"/>
    <x v="0"/>
    <x v="9"/>
  </r>
  <r>
    <x v="0"/>
    <x v="0"/>
    <s v="2-Low Income Residential"/>
    <n v="23859"/>
    <x v="1"/>
    <x v="9"/>
  </r>
  <r>
    <x v="0"/>
    <x v="1"/>
    <s v="2-Low Income Residential"/>
    <n v="20279734"/>
    <x v="1"/>
    <x v="9"/>
  </r>
  <r>
    <x v="0"/>
    <x v="0"/>
    <s v="3-Small C&amp;I"/>
    <n v="304188"/>
    <x v="2"/>
    <x v="9"/>
  </r>
  <r>
    <x v="0"/>
    <x v="1"/>
    <s v="3-Small C&amp;I"/>
    <n v="56313520"/>
    <x v="2"/>
    <x v="9"/>
  </r>
  <r>
    <x v="0"/>
    <x v="0"/>
    <s v="4-Medium C&amp;I"/>
    <n v="264040"/>
    <x v="3"/>
    <x v="9"/>
  </r>
  <r>
    <x v="0"/>
    <x v="1"/>
    <s v="4-Medium C&amp;I"/>
    <n v="52313112"/>
    <x v="3"/>
    <x v="9"/>
  </r>
  <r>
    <x v="0"/>
    <x v="0"/>
    <s v="5-Large C&amp;I"/>
    <n v="188302"/>
    <x v="4"/>
    <x v="9"/>
  </r>
  <r>
    <x v="0"/>
    <x v="1"/>
    <s v="5-Large C&amp;I"/>
    <n v="70769295"/>
    <x v="4"/>
    <x v="9"/>
  </r>
  <r>
    <x v="0"/>
    <x v="0"/>
    <s v="6-OTHER"/>
    <n v="90275"/>
    <x v="5"/>
    <x v="9"/>
  </r>
  <r>
    <x v="0"/>
    <x v="1"/>
    <s v="6-OTHER"/>
    <n v="4887394"/>
    <x v="5"/>
    <x v="9"/>
  </r>
  <r>
    <x v="0"/>
    <x v="0"/>
    <s v="1-Residential"/>
    <n v="2688078"/>
    <x v="0"/>
    <x v="10"/>
  </r>
  <r>
    <x v="0"/>
    <x v="1"/>
    <s v="1-Residential"/>
    <n v="174586974"/>
    <x v="0"/>
    <x v="10"/>
  </r>
  <r>
    <x v="0"/>
    <x v="0"/>
    <s v="2-Low Income Residential"/>
    <n v="30548"/>
    <x v="1"/>
    <x v="10"/>
  </r>
  <r>
    <x v="0"/>
    <x v="1"/>
    <s v="2-Low Income Residential"/>
    <n v="15339806"/>
    <x v="1"/>
    <x v="10"/>
  </r>
  <r>
    <x v="0"/>
    <x v="0"/>
    <s v="3-Small C&amp;I"/>
    <n v="499141"/>
    <x v="2"/>
    <x v="10"/>
  </r>
  <r>
    <x v="0"/>
    <x v="1"/>
    <s v="3-Small C&amp;I"/>
    <n v="46566667"/>
    <x v="2"/>
    <x v="10"/>
  </r>
  <r>
    <x v="0"/>
    <x v="0"/>
    <s v="4-Medium C&amp;I"/>
    <n v="328720"/>
    <x v="3"/>
    <x v="10"/>
  </r>
  <r>
    <x v="0"/>
    <x v="1"/>
    <s v="4-Medium C&amp;I"/>
    <n v="42981204"/>
    <x v="3"/>
    <x v="10"/>
  </r>
  <r>
    <x v="0"/>
    <x v="0"/>
    <s v="5-Large C&amp;I"/>
    <n v="214480"/>
    <x v="4"/>
    <x v="10"/>
  </r>
  <r>
    <x v="0"/>
    <x v="1"/>
    <s v="5-Large C&amp;I"/>
    <n v="60120372"/>
    <x v="4"/>
    <x v="10"/>
  </r>
  <r>
    <x v="0"/>
    <x v="0"/>
    <s v="6-OTHER"/>
    <n v="104264"/>
    <x v="5"/>
    <x v="10"/>
  </r>
  <r>
    <x v="0"/>
    <x v="1"/>
    <s v="6-OTHER"/>
    <n v="4658265"/>
    <x v="5"/>
    <x v="10"/>
  </r>
  <r>
    <x v="0"/>
    <x v="0"/>
    <s v="1-Residential"/>
    <n v="11970"/>
    <x v="0"/>
    <x v="11"/>
  </r>
  <r>
    <x v="0"/>
    <x v="1"/>
    <s v="1-Residential"/>
    <n v="949224"/>
    <x v="0"/>
    <x v="11"/>
  </r>
  <r>
    <x v="0"/>
    <x v="0"/>
    <s v="2-Low Income Residential"/>
    <n v="146"/>
    <x v="1"/>
    <x v="11"/>
  </r>
  <r>
    <x v="0"/>
    <x v="1"/>
    <s v="2-Low Income Residential"/>
    <n v="142713"/>
    <x v="1"/>
    <x v="11"/>
  </r>
  <r>
    <x v="0"/>
    <x v="0"/>
    <s v="3-Small C&amp;I"/>
    <n v="1892"/>
    <x v="2"/>
    <x v="11"/>
  </r>
  <r>
    <x v="0"/>
    <x v="1"/>
    <s v="3-Small C&amp;I"/>
    <n v="168389"/>
    <x v="2"/>
    <x v="11"/>
  </r>
  <r>
    <x v="0"/>
    <x v="0"/>
    <s v="4-Medium C&amp;I"/>
    <n v="168"/>
    <x v="3"/>
    <x v="11"/>
  </r>
  <r>
    <x v="0"/>
    <x v="1"/>
    <s v="4-Medium C&amp;I"/>
    <n v="19501"/>
    <x v="3"/>
    <x v="11"/>
  </r>
  <r>
    <x v="0"/>
    <x v="0"/>
    <s v="5-Large C&amp;I"/>
    <n v="10"/>
    <x v="4"/>
    <x v="11"/>
  </r>
  <r>
    <x v="0"/>
    <x v="1"/>
    <s v="5-Large C&amp;I"/>
    <n v="7709"/>
    <x v="4"/>
    <x v="11"/>
  </r>
  <r>
    <x v="0"/>
    <x v="0"/>
    <s v="6-OTHER"/>
    <n v="242"/>
    <x v="5"/>
    <x v="11"/>
  </r>
  <r>
    <x v="0"/>
    <x v="1"/>
    <s v="6-OTHER"/>
    <n v="29760"/>
    <x v="5"/>
    <x v="11"/>
  </r>
  <r>
    <x v="0"/>
    <x v="0"/>
    <s v="1-Residential"/>
    <n v="3"/>
    <x v="0"/>
    <x v="12"/>
  </r>
  <r>
    <x v="0"/>
    <x v="1"/>
    <s v="6-OTHER"/>
    <n v="239"/>
    <x v="5"/>
    <x v="12"/>
  </r>
  <r>
    <x v="0"/>
    <x v="0"/>
    <s v="2-Low Income Residential"/>
    <n v="18"/>
    <x v="1"/>
    <x v="12"/>
  </r>
  <r>
    <x v="0"/>
    <x v="1"/>
    <s v="1-Residential"/>
    <n v="2684"/>
    <x v="0"/>
    <x v="12"/>
  </r>
  <r>
    <x v="0"/>
    <x v="1"/>
    <s v="2-Low Income Residential"/>
    <n v="29169"/>
    <x v="1"/>
    <x v="12"/>
  </r>
  <r>
    <x v="0"/>
    <x v="1"/>
    <s v="1-Residential"/>
    <n v="686"/>
    <x v="0"/>
    <x v="13"/>
  </r>
  <r>
    <x v="0"/>
    <x v="1"/>
    <s v="2-Low Income Residential"/>
    <n v="40"/>
    <x v="1"/>
    <x v="13"/>
  </r>
  <r>
    <x v="0"/>
    <x v="1"/>
    <s v="3-Small C&amp;I"/>
    <n v="37"/>
    <x v="2"/>
    <x v="13"/>
  </r>
  <r>
    <x v="0"/>
    <x v="1"/>
    <s v="4-Medium C&amp;I"/>
    <n v="3"/>
    <x v="3"/>
    <x v="13"/>
  </r>
  <r>
    <x v="0"/>
    <x v="1"/>
    <s v="5-Large C&amp;I"/>
    <n v="1"/>
    <x v="4"/>
    <x v="13"/>
  </r>
  <r>
    <x v="0"/>
    <x v="1"/>
    <s v="6-OTHER"/>
    <n v="4"/>
    <x v="5"/>
    <x v="13"/>
  </r>
  <r>
    <x v="0"/>
    <x v="1"/>
    <s v="1-Residential"/>
    <n v="616"/>
    <x v="0"/>
    <x v="14"/>
  </r>
  <r>
    <x v="0"/>
    <x v="1"/>
    <s v="2-Low Income Residential"/>
    <n v="45"/>
    <x v="1"/>
    <x v="14"/>
  </r>
  <r>
    <x v="0"/>
    <x v="1"/>
    <s v="3-Small C&amp;I"/>
    <n v="25"/>
    <x v="2"/>
    <x v="14"/>
  </r>
  <r>
    <x v="0"/>
    <x v="1"/>
    <s v="4-Medium C&amp;I"/>
    <n v="1"/>
    <x v="3"/>
    <x v="14"/>
  </r>
  <r>
    <x v="0"/>
    <x v="1"/>
    <s v="5-Large C&amp;I"/>
    <n v="1"/>
    <x v="4"/>
    <x v="14"/>
  </r>
  <r>
    <x v="0"/>
    <x v="1"/>
    <s v="6-OTHER"/>
    <n v="3"/>
    <x v="5"/>
    <x v="14"/>
  </r>
  <r>
    <x v="0"/>
    <x v="1"/>
    <s v="5-Large C&amp;I"/>
    <n v="22"/>
    <x v="4"/>
    <x v="15"/>
  </r>
  <r>
    <x v="0"/>
    <x v="0"/>
    <s v="2-Low Income Residential"/>
    <n v="5"/>
    <x v="1"/>
    <x v="15"/>
  </r>
  <r>
    <x v="0"/>
    <x v="0"/>
    <s v="1-Residential"/>
    <n v="50"/>
    <x v="0"/>
    <x v="15"/>
  </r>
  <r>
    <x v="0"/>
    <x v="1"/>
    <s v="6-OTHER"/>
    <n v="726"/>
    <x v="5"/>
    <x v="15"/>
  </r>
  <r>
    <x v="0"/>
    <x v="1"/>
    <s v="2-Low Income Residential"/>
    <n v="6348"/>
    <x v="1"/>
    <x v="15"/>
  </r>
  <r>
    <x v="0"/>
    <x v="1"/>
    <s v="1-Residential"/>
    <n v="26693"/>
    <x v="0"/>
    <x v="15"/>
  </r>
  <r>
    <x v="0"/>
    <x v="1"/>
    <s v="3-Small C&amp;I"/>
    <n v="790"/>
    <x v="2"/>
    <x v="15"/>
  </r>
  <r>
    <x v="0"/>
    <x v="1"/>
    <s v="4-Medium C&amp;I"/>
    <n v="85"/>
    <x v="3"/>
    <x v="15"/>
  </r>
  <r>
    <x v="0"/>
    <x v="0"/>
    <s v="2-Low Income Residential"/>
    <n v="18835"/>
    <x v="1"/>
    <x v="16"/>
  </r>
  <r>
    <x v="0"/>
    <x v="0"/>
    <s v="4-Medium C&amp;I"/>
    <n v="158587"/>
    <x v="3"/>
    <x v="16"/>
  </r>
  <r>
    <x v="0"/>
    <x v="0"/>
    <s v="5-Large C&amp;I"/>
    <n v="160362"/>
    <x v="4"/>
    <x v="16"/>
  </r>
  <r>
    <x v="0"/>
    <x v="0"/>
    <s v="6-OTHER"/>
    <n v="47661"/>
    <x v="5"/>
    <x v="16"/>
  </r>
  <r>
    <x v="0"/>
    <x v="0"/>
    <s v="3-Small C&amp;I"/>
    <n v="156776"/>
    <x v="2"/>
    <x v="16"/>
  </r>
  <r>
    <x v="0"/>
    <x v="1"/>
    <s v="5-Large C&amp;I"/>
    <n v="49054145"/>
    <x v="4"/>
    <x v="16"/>
  </r>
  <r>
    <x v="0"/>
    <x v="0"/>
    <s v="1-Residential"/>
    <n v="1419877"/>
    <x v="0"/>
    <x v="16"/>
  </r>
  <r>
    <x v="0"/>
    <x v="1"/>
    <s v="4-Medium C&amp;I"/>
    <n v="31474899"/>
    <x v="3"/>
    <x v="16"/>
  </r>
  <r>
    <x v="0"/>
    <x v="1"/>
    <s v="6-OTHER"/>
    <n v="3306466"/>
    <x v="5"/>
    <x v="16"/>
  </r>
  <r>
    <x v="0"/>
    <x v="1"/>
    <s v="3-Small C&amp;I"/>
    <n v="37699343"/>
    <x v="2"/>
    <x v="16"/>
  </r>
  <r>
    <x v="0"/>
    <x v="1"/>
    <s v="2-Low Income Residential"/>
    <n v="16827474"/>
    <x v="1"/>
    <x v="16"/>
  </r>
  <r>
    <x v="0"/>
    <x v="1"/>
    <s v="1-Residential"/>
    <n v="134124275"/>
    <x v="0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s v="LINE 1"/>
    <x v="0"/>
    <x v="0"/>
    <s v="1-Residential"/>
    <n v="614065"/>
    <x v="0"/>
    <x v="0"/>
  </r>
  <r>
    <s v="LINE 1"/>
    <x v="0"/>
    <x v="0"/>
    <s v="2-Low Income Residential"/>
    <n v="75661"/>
    <x v="1"/>
    <x v="0"/>
  </r>
  <r>
    <s v="LINE 1"/>
    <x v="0"/>
    <x v="1"/>
    <s v="3-Small C&amp;I"/>
    <n v="18775"/>
    <x v="2"/>
    <x v="0"/>
  </r>
  <r>
    <s v="LINE 1"/>
    <x v="0"/>
    <x v="0"/>
    <s v="OTHER"/>
    <n v="87"/>
    <x v="3"/>
    <x v="0"/>
  </r>
  <r>
    <s v="LINE 1"/>
    <x v="0"/>
    <x v="0"/>
    <s v="3-Small C&amp;I"/>
    <n v="37326"/>
    <x v="2"/>
    <x v="0"/>
  </r>
  <r>
    <s v="LINE 1"/>
    <x v="0"/>
    <x v="1"/>
    <s v="5-Large C&amp;I"/>
    <n v="129"/>
    <x v="4"/>
    <x v="0"/>
  </r>
  <r>
    <s v="LINE 1"/>
    <x v="0"/>
    <x v="0"/>
    <s v="5-Large C&amp;I"/>
    <n v="9663"/>
    <x v="4"/>
    <x v="0"/>
  </r>
  <r>
    <s v="LINE 1"/>
    <x v="0"/>
    <x v="1"/>
    <s v="1-Residential"/>
    <n v="185037"/>
    <x v="0"/>
    <x v="0"/>
  </r>
  <r>
    <s v="LINE 1"/>
    <x v="0"/>
    <x v="1"/>
    <s v="2-Low Income Residential"/>
    <n v="16914"/>
    <x v="1"/>
    <x v="0"/>
  </r>
  <r>
    <s v="LINE 1"/>
    <x v="0"/>
    <x v="0"/>
    <s v="4-Medium C&amp;I"/>
    <n v="12817"/>
    <x v="5"/>
    <x v="0"/>
  </r>
  <r>
    <s v="LINE 1"/>
    <x v="0"/>
    <x v="1"/>
    <s v="4-Medium C&amp;I"/>
    <n v="580"/>
    <x v="5"/>
    <x v="0"/>
  </r>
  <r>
    <s v="LINE 1"/>
    <x v="0"/>
    <x v="1"/>
    <s v="OTHER"/>
    <n v="38"/>
    <x v="3"/>
    <x v="0"/>
  </r>
  <r>
    <s v="LINE 2"/>
    <x v="0"/>
    <x v="1"/>
    <s v="1-Residential"/>
    <n v="23051"/>
    <x v="0"/>
    <x v="1"/>
  </r>
  <r>
    <s v="LINE 2"/>
    <x v="0"/>
    <x v="1"/>
    <s v="2-Low Income Residential"/>
    <n v="6705"/>
    <x v="1"/>
    <x v="1"/>
  </r>
  <r>
    <s v="LINE 2"/>
    <x v="0"/>
    <x v="0"/>
    <s v="4-Medium C&amp;I"/>
    <n v="2182"/>
    <x v="5"/>
    <x v="1"/>
  </r>
  <r>
    <s v="LINE 2"/>
    <x v="0"/>
    <x v="0"/>
    <s v="1-Residential"/>
    <n v="103584"/>
    <x v="0"/>
    <x v="1"/>
  </r>
  <r>
    <s v="LINE 2"/>
    <x v="0"/>
    <x v="0"/>
    <s v="2-Low Income Residential"/>
    <n v="35895"/>
    <x v="1"/>
    <x v="1"/>
  </r>
  <r>
    <s v="LINE 2"/>
    <x v="0"/>
    <x v="0"/>
    <s v="3-Small C&amp;I"/>
    <n v="6727"/>
    <x v="2"/>
    <x v="1"/>
  </r>
  <r>
    <s v="LINE 2"/>
    <x v="0"/>
    <x v="1"/>
    <s v="4-Medium C&amp;I"/>
    <n v="128"/>
    <x v="5"/>
    <x v="1"/>
  </r>
  <r>
    <s v="LINE 2"/>
    <x v="0"/>
    <x v="1"/>
    <s v="3-Small C&amp;I"/>
    <n v="2976"/>
    <x v="2"/>
    <x v="1"/>
  </r>
  <r>
    <s v="LINE 2"/>
    <x v="0"/>
    <x v="1"/>
    <s v="5-Large C&amp;I"/>
    <n v="24"/>
    <x v="4"/>
    <x v="1"/>
  </r>
  <r>
    <s v="LINE 2"/>
    <x v="0"/>
    <x v="0"/>
    <s v="5-Large C&amp;I"/>
    <n v="1863"/>
    <x v="4"/>
    <x v="1"/>
  </r>
  <r>
    <s v="LINE 3"/>
    <x v="0"/>
    <x v="1"/>
    <s v="3-Small C&amp;I"/>
    <n v="1624"/>
    <x v="2"/>
    <x v="2"/>
  </r>
  <r>
    <s v="LINE 3"/>
    <x v="0"/>
    <x v="0"/>
    <s v="3-Small C&amp;I"/>
    <n v="3225"/>
    <x v="2"/>
    <x v="2"/>
  </r>
  <r>
    <s v="LINE 3"/>
    <x v="0"/>
    <x v="1"/>
    <s v="5-Large C&amp;I"/>
    <n v="19"/>
    <x v="4"/>
    <x v="2"/>
  </r>
  <r>
    <s v="LINE 3"/>
    <x v="0"/>
    <x v="0"/>
    <s v="1-Residential"/>
    <n v="41166"/>
    <x v="0"/>
    <x v="2"/>
  </r>
  <r>
    <s v="LINE 3"/>
    <x v="0"/>
    <x v="0"/>
    <s v="2-Low Income Residential"/>
    <n v="7576"/>
    <x v="1"/>
    <x v="2"/>
  </r>
  <r>
    <s v="LINE 3"/>
    <x v="0"/>
    <x v="1"/>
    <s v="4-Medium C&amp;I"/>
    <n v="90"/>
    <x v="5"/>
    <x v="2"/>
  </r>
  <r>
    <s v="LINE 3"/>
    <x v="0"/>
    <x v="0"/>
    <s v="5-Large C&amp;I"/>
    <n v="1193"/>
    <x v="4"/>
    <x v="2"/>
  </r>
  <r>
    <s v="LINE 3"/>
    <x v="0"/>
    <x v="1"/>
    <s v="1-Residential"/>
    <n v="9941"/>
    <x v="0"/>
    <x v="2"/>
  </r>
  <r>
    <s v="LINE 3"/>
    <x v="0"/>
    <x v="1"/>
    <s v="2-Low Income Residential"/>
    <n v="1425"/>
    <x v="1"/>
    <x v="2"/>
  </r>
  <r>
    <s v="LINE 3"/>
    <x v="0"/>
    <x v="0"/>
    <s v="4-Medium C&amp;I"/>
    <n v="1211"/>
    <x v="5"/>
    <x v="2"/>
  </r>
  <r>
    <s v="LINE 4"/>
    <x v="0"/>
    <x v="1"/>
    <s v="5-Large C&amp;I"/>
    <n v="2"/>
    <x v="4"/>
    <x v="3"/>
  </r>
  <r>
    <s v="LINE 4"/>
    <x v="0"/>
    <x v="0"/>
    <s v="3-Small C&amp;I"/>
    <n v="1249"/>
    <x v="2"/>
    <x v="3"/>
  </r>
  <r>
    <s v="LINE 4"/>
    <x v="0"/>
    <x v="0"/>
    <s v="1-Residential"/>
    <n v="19227"/>
    <x v="0"/>
    <x v="3"/>
  </r>
  <r>
    <s v="LINE 4"/>
    <x v="0"/>
    <x v="0"/>
    <s v="2-Low Income Residential"/>
    <n v="4416"/>
    <x v="1"/>
    <x v="3"/>
  </r>
  <r>
    <s v="LINE 4"/>
    <x v="0"/>
    <x v="1"/>
    <s v="4-Medium C&amp;I"/>
    <n v="23"/>
    <x v="5"/>
    <x v="3"/>
  </r>
  <r>
    <s v="LINE 4"/>
    <x v="0"/>
    <x v="1"/>
    <s v="1-Residential"/>
    <n v="4262"/>
    <x v="0"/>
    <x v="3"/>
  </r>
  <r>
    <s v="LINE 4"/>
    <x v="0"/>
    <x v="1"/>
    <s v="2-Low Income Residential"/>
    <n v="874"/>
    <x v="1"/>
    <x v="3"/>
  </r>
  <r>
    <s v="LINE 4"/>
    <x v="0"/>
    <x v="0"/>
    <s v="4-Medium C&amp;I"/>
    <n v="427"/>
    <x v="5"/>
    <x v="3"/>
  </r>
  <r>
    <s v="LINE 4"/>
    <x v="0"/>
    <x v="1"/>
    <s v="3-Small C&amp;I"/>
    <n v="533"/>
    <x v="2"/>
    <x v="3"/>
  </r>
  <r>
    <s v="LINE 4"/>
    <x v="0"/>
    <x v="0"/>
    <s v="5-Large C&amp;I"/>
    <n v="350"/>
    <x v="4"/>
    <x v="3"/>
  </r>
  <r>
    <s v="LINE 5"/>
    <x v="0"/>
    <x v="1"/>
    <s v="5-Large C&amp;I"/>
    <n v="3"/>
    <x v="4"/>
    <x v="4"/>
  </r>
  <r>
    <s v="LINE 5"/>
    <x v="0"/>
    <x v="1"/>
    <s v="3-Small C&amp;I"/>
    <n v="819"/>
    <x v="2"/>
    <x v="4"/>
  </r>
  <r>
    <s v="LINE 5"/>
    <x v="0"/>
    <x v="0"/>
    <s v="1-Residential"/>
    <n v="43191"/>
    <x v="0"/>
    <x v="4"/>
  </r>
  <r>
    <s v="LINE 5"/>
    <x v="0"/>
    <x v="0"/>
    <s v="2-Low Income Residential"/>
    <n v="23903"/>
    <x v="1"/>
    <x v="4"/>
  </r>
  <r>
    <s v="LINE 5"/>
    <x v="0"/>
    <x v="0"/>
    <s v="3-Small C&amp;I"/>
    <n v="2253"/>
    <x v="2"/>
    <x v="4"/>
  </r>
  <r>
    <s v="LINE 5"/>
    <x v="0"/>
    <x v="1"/>
    <s v="4-Medium C&amp;I"/>
    <n v="15"/>
    <x v="5"/>
    <x v="4"/>
  </r>
  <r>
    <s v="LINE 5"/>
    <x v="0"/>
    <x v="1"/>
    <s v="1-Residential"/>
    <n v="8848"/>
    <x v="0"/>
    <x v="4"/>
  </r>
  <r>
    <s v="LINE 5"/>
    <x v="0"/>
    <x v="1"/>
    <s v="2-Low Income Residential"/>
    <n v="4406"/>
    <x v="1"/>
    <x v="4"/>
  </r>
  <r>
    <s v="LINE 5"/>
    <x v="0"/>
    <x v="0"/>
    <s v="4-Medium C&amp;I"/>
    <n v="544"/>
    <x v="5"/>
    <x v="4"/>
  </r>
  <r>
    <s v="LINE 5"/>
    <x v="0"/>
    <x v="0"/>
    <s v="5-Large C&amp;I"/>
    <n v="320"/>
    <x v="4"/>
    <x v="4"/>
  </r>
  <r>
    <s v="LINE 6"/>
    <x v="0"/>
    <x v="1"/>
    <s v="5-Large C&amp;I"/>
    <n v="257613"/>
    <x v="4"/>
    <x v="5"/>
  </r>
  <r>
    <s v="LINE 6"/>
    <x v="0"/>
    <x v="1"/>
    <s v="3-Small C&amp;I"/>
    <n v="1404506"/>
    <x v="2"/>
    <x v="5"/>
  </r>
  <r>
    <s v="LINE 6"/>
    <x v="0"/>
    <x v="0"/>
    <s v="OTHER"/>
    <n v="0"/>
    <x v="3"/>
    <x v="5"/>
  </r>
  <r>
    <s v="LINE 6"/>
    <x v="0"/>
    <x v="1"/>
    <s v="1-Residential"/>
    <n v="5378507"/>
    <x v="0"/>
    <x v="5"/>
  </r>
  <r>
    <s v="LINE 6"/>
    <x v="0"/>
    <x v="1"/>
    <s v="2-Low Income Residential"/>
    <n v="1370093"/>
    <x v="1"/>
    <x v="5"/>
  </r>
  <r>
    <s v="LINE 6"/>
    <x v="0"/>
    <x v="0"/>
    <s v="4-Medium C&amp;I"/>
    <n v="2376479"/>
    <x v="5"/>
    <x v="5"/>
  </r>
  <r>
    <s v="LINE 6"/>
    <x v="0"/>
    <x v="0"/>
    <s v="3-Small C&amp;I"/>
    <n v="2697985"/>
    <x v="2"/>
    <x v="5"/>
  </r>
  <r>
    <s v="LINE 6"/>
    <x v="0"/>
    <x v="0"/>
    <s v="1-Residential"/>
    <n v="24961280"/>
    <x v="0"/>
    <x v="5"/>
  </r>
  <r>
    <s v="LINE 6"/>
    <x v="0"/>
    <x v="0"/>
    <s v="2-Low Income Residential"/>
    <n v="8105910"/>
    <x v="1"/>
    <x v="5"/>
  </r>
  <r>
    <s v="LINE 6"/>
    <x v="0"/>
    <x v="1"/>
    <s v="4-Medium C&amp;I"/>
    <n v="608178"/>
    <x v="5"/>
    <x v="5"/>
  </r>
  <r>
    <s v="LINE 6"/>
    <x v="0"/>
    <x v="1"/>
    <s v="OTHER"/>
    <n v="0"/>
    <x v="3"/>
    <x v="5"/>
  </r>
  <r>
    <s v="LINE 6"/>
    <x v="0"/>
    <x v="0"/>
    <s v="5-Large C&amp;I"/>
    <n v="9133910"/>
    <x v="4"/>
    <x v="5"/>
  </r>
  <r>
    <s v="LINE 7"/>
    <x v="0"/>
    <x v="1"/>
    <s v="5-Large C&amp;I"/>
    <n v="78675"/>
    <x v="4"/>
    <x v="6"/>
  </r>
  <r>
    <s v="LINE 7"/>
    <x v="0"/>
    <x v="0"/>
    <s v="1-Residential"/>
    <n v="13541154"/>
    <x v="0"/>
    <x v="6"/>
  </r>
  <r>
    <s v="LINE 7"/>
    <x v="0"/>
    <x v="0"/>
    <s v="2-Low Income Residential"/>
    <n v="6062249"/>
    <x v="1"/>
    <x v="6"/>
  </r>
  <r>
    <s v="LINE 7"/>
    <x v="0"/>
    <x v="1"/>
    <s v="4-Medium C&amp;I"/>
    <n v="167390"/>
    <x v="5"/>
    <x v="6"/>
  </r>
  <r>
    <s v="LINE 7"/>
    <x v="0"/>
    <x v="1"/>
    <s v="OTHER"/>
    <n v="0"/>
    <x v="3"/>
    <x v="6"/>
  </r>
  <r>
    <s v="LINE 7"/>
    <x v="0"/>
    <x v="1"/>
    <s v="1-Residential"/>
    <n v="2764296"/>
    <x v="0"/>
    <x v="6"/>
  </r>
  <r>
    <s v="LINE 7"/>
    <x v="0"/>
    <x v="1"/>
    <s v="2-Low Income Residential"/>
    <n v="992337"/>
    <x v="1"/>
    <x v="6"/>
  </r>
  <r>
    <s v="LINE 7"/>
    <x v="0"/>
    <x v="0"/>
    <s v="4-Medium C&amp;I"/>
    <n v="1023395"/>
    <x v="5"/>
    <x v="6"/>
  </r>
  <r>
    <s v="LINE 7"/>
    <x v="0"/>
    <x v="0"/>
    <s v="3-Small C&amp;I"/>
    <n v="1223180"/>
    <x v="2"/>
    <x v="6"/>
  </r>
  <r>
    <s v="LINE 7"/>
    <x v="0"/>
    <x v="0"/>
    <s v="5-Large C&amp;I"/>
    <n v="2083690"/>
    <x v="4"/>
    <x v="6"/>
  </r>
  <r>
    <s v="LINE 7"/>
    <x v="0"/>
    <x v="1"/>
    <s v="3-Small C&amp;I"/>
    <n v="525388"/>
    <x v="2"/>
    <x v="6"/>
  </r>
  <r>
    <s v="LINE 7"/>
    <x v="0"/>
    <x v="0"/>
    <s v="OTHER"/>
    <n v="0"/>
    <x v="3"/>
    <x v="6"/>
  </r>
  <r>
    <s v="LINE 8"/>
    <x v="0"/>
    <x v="1"/>
    <s v="5-Large C&amp;I"/>
    <n v="42722"/>
    <x v="4"/>
    <x v="7"/>
  </r>
  <r>
    <s v="LINE 8"/>
    <x v="0"/>
    <x v="1"/>
    <s v="3-Small C&amp;I"/>
    <n v="892459"/>
    <x v="2"/>
    <x v="7"/>
  </r>
  <r>
    <s v="LINE 8"/>
    <x v="0"/>
    <x v="0"/>
    <s v="OTHER"/>
    <n v="0"/>
    <x v="3"/>
    <x v="7"/>
  </r>
  <r>
    <s v="LINE 8"/>
    <x v="0"/>
    <x v="0"/>
    <s v="3-Small C&amp;I"/>
    <n v="2572498"/>
    <x v="2"/>
    <x v="7"/>
  </r>
  <r>
    <s v="LINE 8"/>
    <x v="0"/>
    <x v="0"/>
    <s v="1-Residential"/>
    <n v="51732916"/>
    <x v="0"/>
    <x v="7"/>
  </r>
  <r>
    <s v="LINE 8"/>
    <x v="0"/>
    <x v="0"/>
    <s v="2-Low Income Residential"/>
    <n v="44937596"/>
    <x v="1"/>
    <x v="7"/>
  </r>
  <r>
    <s v="LINE 8"/>
    <x v="0"/>
    <x v="1"/>
    <s v="1-Residential"/>
    <n v="10947235"/>
    <x v="0"/>
    <x v="7"/>
  </r>
  <r>
    <s v="LINE 8"/>
    <x v="0"/>
    <x v="1"/>
    <s v="2-Low Income Residential"/>
    <n v="7106757"/>
    <x v="1"/>
    <x v="7"/>
  </r>
  <r>
    <s v="LINE 8"/>
    <x v="0"/>
    <x v="0"/>
    <s v="4-Medium C&amp;I"/>
    <n v="2093643"/>
    <x v="5"/>
    <x v="7"/>
  </r>
  <r>
    <s v="LINE 8"/>
    <x v="0"/>
    <x v="1"/>
    <s v="4-Medium C&amp;I"/>
    <n v="465984"/>
    <x v="5"/>
    <x v="7"/>
  </r>
  <r>
    <s v="LINE 8"/>
    <x v="0"/>
    <x v="1"/>
    <s v="OTHER"/>
    <n v="0"/>
    <x v="3"/>
    <x v="7"/>
  </r>
  <r>
    <s v="LINE 8"/>
    <x v="0"/>
    <x v="0"/>
    <s v="5-Large C&amp;I"/>
    <n v="5204111"/>
    <x v="4"/>
    <x v="7"/>
  </r>
  <r>
    <s v="LINE 9"/>
    <x v="0"/>
    <x v="1"/>
    <s v="5-Large C&amp;I"/>
    <n v="379011"/>
    <x v="4"/>
    <x v="8"/>
  </r>
  <r>
    <s v="LINE 9"/>
    <x v="0"/>
    <x v="1"/>
    <s v="3-Small C&amp;I"/>
    <n v="2822355"/>
    <x v="2"/>
    <x v="8"/>
  </r>
  <r>
    <s v="LINE 9"/>
    <x v="0"/>
    <x v="0"/>
    <s v="OTHER"/>
    <n v="0"/>
    <x v="3"/>
    <x v="8"/>
  </r>
  <r>
    <s v="LINE 9"/>
    <x v="0"/>
    <x v="0"/>
    <s v="1-Residential"/>
    <n v="90235351"/>
    <x v="0"/>
    <x v="8"/>
  </r>
  <r>
    <s v="LINE 9"/>
    <x v="0"/>
    <x v="0"/>
    <s v="2-Low Income Residential"/>
    <n v="59105756"/>
    <x v="1"/>
    <x v="8"/>
  </r>
  <r>
    <s v="LINE 9"/>
    <x v="0"/>
    <x v="0"/>
    <s v="3-Small C&amp;I"/>
    <n v="6493664"/>
    <x v="2"/>
    <x v="8"/>
  </r>
  <r>
    <s v="LINE 9"/>
    <x v="0"/>
    <x v="0"/>
    <s v="5-Large C&amp;I"/>
    <n v="16421713"/>
    <x v="4"/>
    <x v="8"/>
  </r>
  <r>
    <s v="LINE 9"/>
    <x v="0"/>
    <x v="1"/>
    <s v="4-Medium C&amp;I"/>
    <n v="1241553"/>
    <x v="5"/>
    <x v="8"/>
  </r>
  <r>
    <s v="LINE 9"/>
    <x v="0"/>
    <x v="1"/>
    <s v="OTHER"/>
    <n v="0"/>
    <x v="3"/>
    <x v="8"/>
  </r>
  <r>
    <s v="LINE 9"/>
    <x v="0"/>
    <x v="1"/>
    <s v="1-Residential"/>
    <n v="19090039"/>
    <x v="0"/>
    <x v="8"/>
  </r>
  <r>
    <s v="LINE 9"/>
    <x v="0"/>
    <x v="1"/>
    <s v="2-Low Income Residential"/>
    <n v="9469187"/>
    <x v="1"/>
    <x v="8"/>
  </r>
  <r>
    <s v="LINE 9"/>
    <x v="0"/>
    <x v="0"/>
    <s v="4-Medium C&amp;I"/>
    <n v="5493517"/>
    <x v="5"/>
    <x v="8"/>
  </r>
  <r>
    <s v="LINE 10"/>
    <x v="0"/>
    <x v="1"/>
    <s v="5-Large C&amp;I"/>
    <n v="3712095"/>
    <x v="4"/>
    <x v="9"/>
  </r>
  <r>
    <s v="LINE 10"/>
    <x v="0"/>
    <x v="1"/>
    <s v="4-Medium C&amp;I"/>
    <n v="3228549"/>
    <x v="5"/>
    <x v="9"/>
  </r>
  <r>
    <s v="LINE 10"/>
    <x v="0"/>
    <x v="0"/>
    <s v="5-Large C&amp;I"/>
    <n v="47639916"/>
    <x v="4"/>
    <x v="9"/>
  </r>
  <r>
    <s v="LINE 10"/>
    <x v="0"/>
    <x v="1"/>
    <s v="3-Small C&amp;I"/>
    <n v="5596861"/>
    <x v="2"/>
    <x v="9"/>
  </r>
  <r>
    <s v="LINE 10"/>
    <x v="0"/>
    <x v="0"/>
    <s v="OTHER"/>
    <n v="391"/>
    <x v="3"/>
    <x v="9"/>
  </r>
  <r>
    <s v="LINE 10"/>
    <x v="0"/>
    <x v="0"/>
    <s v="3-Small C&amp;I"/>
    <n v="8830433"/>
    <x v="2"/>
    <x v="9"/>
  </r>
  <r>
    <s v="LINE 10"/>
    <x v="0"/>
    <x v="1"/>
    <s v="1-Residential"/>
    <n v="19028413"/>
    <x v="0"/>
    <x v="9"/>
  </r>
  <r>
    <s v="LINE 10"/>
    <x v="0"/>
    <x v="1"/>
    <s v="2-Low Income Residential"/>
    <n v="1909004"/>
    <x v="1"/>
    <x v="9"/>
  </r>
  <r>
    <s v="LINE 10"/>
    <x v="0"/>
    <x v="0"/>
    <s v="4-Medium C&amp;I"/>
    <n v="10669873"/>
    <x v="5"/>
    <x v="9"/>
  </r>
  <r>
    <s v="LINE 10"/>
    <x v="0"/>
    <x v="0"/>
    <s v="1-Residential"/>
    <n v="59797224"/>
    <x v="0"/>
    <x v="9"/>
  </r>
  <r>
    <s v="LINE 10"/>
    <x v="0"/>
    <x v="0"/>
    <s v="2-Low Income Residential"/>
    <n v="8805794"/>
    <x v="1"/>
    <x v="9"/>
  </r>
  <r>
    <s v="LINE 11"/>
    <x v="0"/>
    <x v="1"/>
    <s v="5-Large C&amp;I"/>
    <n v="2528155"/>
    <x v="4"/>
    <x v="10"/>
  </r>
  <r>
    <s v="LINE 11"/>
    <x v="0"/>
    <x v="1"/>
    <s v="4-Medium C&amp;I"/>
    <n v="3539060"/>
    <x v="5"/>
    <x v="10"/>
  </r>
  <r>
    <s v="LINE 11"/>
    <x v="0"/>
    <x v="0"/>
    <s v="5-Large C&amp;I"/>
    <n v="48946355"/>
    <x v="4"/>
    <x v="10"/>
  </r>
  <r>
    <s v="LINE 11"/>
    <x v="0"/>
    <x v="1"/>
    <s v="3-Small C&amp;I"/>
    <n v="8692350"/>
    <x v="2"/>
    <x v="10"/>
  </r>
  <r>
    <s v="LINE 11"/>
    <x v="0"/>
    <x v="0"/>
    <s v="OTHER"/>
    <n v="787"/>
    <x v="3"/>
    <x v="10"/>
  </r>
  <r>
    <s v="LINE 11"/>
    <x v="0"/>
    <x v="0"/>
    <s v="3-Small C&amp;I"/>
    <n v="15492846"/>
    <x v="2"/>
    <x v="10"/>
  </r>
  <r>
    <s v="LINE 11"/>
    <x v="0"/>
    <x v="1"/>
    <s v="1-Residential"/>
    <n v="41990526"/>
    <x v="0"/>
    <x v="10"/>
  </r>
  <r>
    <s v="LINE 11"/>
    <x v="0"/>
    <x v="1"/>
    <s v="2-Low Income Residential"/>
    <n v="4201182"/>
    <x v="1"/>
    <x v="10"/>
  </r>
  <r>
    <s v="LINE 11"/>
    <x v="0"/>
    <x v="0"/>
    <s v="4-Medium C&amp;I"/>
    <n v="16222349"/>
    <x v="5"/>
    <x v="10"/>
  </r>
  <r>
    <s v="LINE 11"/>
    <x v="0"/>
    <x v="0"/>
    <s v="1-Residential"/>
    <n v="140445823"/>
    <x v="0"/>
    <x v="10"/>
  </r>
  <r>
    <s v="LINE 11"/>
    <x v="0"/>
    <x v="0"/>
    <s v="2-Low Income Residential"/>
    <n v="20638072"/>
    <x v="1"/>
    <x v="10"/>
  </r>
  <r>
    <s v="LINE 12"/>
    <x v="0"/>
    <x v="1"/>
    <s v="5-Large C&amp;I"/>
    <n v="33169"/>
    <x v="4"/>
    <x v="11"/>
  </r>
  <r>
    <s v="LINE 12"/>
    <x v="0"/>
    <x v="1"/>
    <s v="4-Medium C&amp;I"/>
    <n v="73843"/>
    <x v="5"/>
    <x v="11"/>
  </r>
  <r>
    <s v="LINE 12"/>
    <x v="0"/>
    <x v="1"/>
    <s v="3-Small C&amp;I"/>
    <n v="205202"/>
    <x v="2"/>
    <x v="11"/>
  </r>
  <r>
    <s v="LINE 12"/>
    <x v="0"/>
    <x v="0"/>
    <s v="5-Large C&amp;I"/>
    <n v="658964"/>
    <x v="4"/>
    <x v="11"/>
  </r>
  <r>
    <s v="LINE 12"/>
    <x v="0"/>
    <x v="0"/>
    <s v="3-Small C&amp;I"/>
    <n v="391534"/>
    <x v="2"/>
    <x v="11"/>
  </r>
  <r>
    <s v="LINE 12"/>
    <x v="0"/>
    <x v="1"/>
    <s v="1-Residential"/>
    <n v="238286"/>
    <x v="0"/>
    <x v="11"/>
  </r>
  <r>
    <s v="LINE 12"/>
    <x v="0"/>
    <x v="1"/>
    <s v="2-Low Income Residential"/>
    <n v="31088"/>
    <x v="1"/>
    <x v="11"/>
  </r>
  <r>
    <s v="LINE 12"/>
    <x v="0"/>
    <x v="0"/>
    <s v="4-Medium C&amp;I"/>
    <n v="422763"/>
    <x v="5"/>
    <x v="11"/>
  </r>
  <r>
    <s v="LINE 12"/>
    <x v="0"/>
    <x v="0"/>
    <s v="1-Residential"/>
    <n v="875806"/>
    <x v="0"/>
    <x v="11"/>
  </r>
  <r>
    <s v="LINE 12"/>
    <x v="0"/>
    <x v="0"/>
    <s v="2-Low Income Residential"/>
    <n v="150779"/>
    <x v="1"/>
    <x v="11"/>
  </r>
  <r>
    <s v="LINE 14"/>
    <x v="0"/>
    <x v="1"/>
    <s v="5-Large C&amp;I"/>
    <n v="2763485"/>
    <x v="4"/>
    <x v="12"/>
  </r>
  <r>
    <s v="LINE 14"/>
    <x v="0"/>
    <x v="1"/>
    <s v="4-Medium C&amp;I"/>
    <n v="3833705"/>
    <x v="5"/>
    <x v="12"/>
  </r>
  <r>
    <s v="LINE 14"/>
    <x v="0"/>
    <x v="0"/>
    <s v="5-Large C&amp;I"/>
    <n v="51207509"/>
    <x v="4"/>
    <x v="12"/>
  </r>
  <r>
    <s v="LINE 14"/>
    <x v="0"/>
    <x v="1"/>
    <s v="3-Small C&amp;I"/>
    <n v="9829940"/>
    <x v="2"/>
    <x v="12"/>
  </r>
  <r>
    <s v="LINE 14"/>
    <x v="0"/>
    <x v="0"/>
    <s v="OTHER"/>
    <n v="11244"/>
    <x v="3"/>
    <x v="12"/>
  </r>
  <r>
    <s v="LINE 14"/>
    <x v="0"/>
    <x v="0"/>
    <s v="3-Small C&amp;I"/>
    <n v="16539752"/>
    <x v="2"/>
    <x v="12"/>
  </r>
  <r>
    <s v="LINE 14"/>
    <x v="0"/>
    <x v="1"/>
    <s v="1-Residential"/>
    <n v="38575334"/>
    <x v="0"/>
    <x v="12"/>
  </r>
  <r>
    <s v="LINE 14"/>
    <x v="0"/>
    <x v="1"/>
    <s v="2-Low Income Residential"/>
    <n v="2646927"/>
    <x v="1"/>
    <x v="12"/>
  </r>
  <r>
    <s v="LINE 14"/>
    <x v="0"/>
    <x v="0"/>
    <s v="4-Medium C&amp;I"/>
    <n v="16702501"/>
    <x v="5"/>
    <x v="12"/>
  </r>
  <r>
    <s v="LINE 14"/>
    <x v="0"/>
    <x v="0"/>
    <s v="1-Residential"/>
    <n v="131587350"/>
    <x v="0"/>
    <x v="12"/>
  </r>
  <r>
    <s v="LINE 14"/>
    <x v="0"/>
    <x v="0"/>
    <s v="2-Low Income Residential"/>
    <n v="9339582"/>
    <x v="1"/>
    <x v="12"/>
  </r>
  <r>
    <s v="LINE 15"/>
    <x v="0"/>
    <x v="1"/>
    <s v="5-Large C&amp;I"/>
    <n v="125"/>
    <x v="4"/>
    <x v="13"/>
  </r>
  <r>
    <s v="LINE 15"/>
    <x v="0"/>
    <x v="1"/>
    <s v="4-Medium C&amp;I"/>
    <n v="578"/>
    <x v="5"/>
    <x v="13"/>
  </r>
  <r>
    <s v="LINE 15"/>
    <x v="0"/>
    <x v="0"/>
    <s v="5-Large C&amp;I"/>
    <n v="9422"/>
    <x v="4"/>
    <x v="13"/>
  </r>
  <r>
    <s v="LINE 15"/>
    <x v="0"/>
    <x v="1"/>
    <s v="3-Small C&amp;I"/>
    <n v="16482"/>
    <x v="2"/>
    <x v="13"/>
  </r>
  <r>
    <s v="LINE 15"/>
    <x v="0"/>
    <x v="0"/>
    <s v="OTHER"/>
    <n v="6"/>
    <x v="3"/>
    <x v="13"/>
  </r>
  <r>
    <s v="LINE 15"/>
    <x v="0"/>
    <x v="0"/>
    <s v="3-Small C&amp;I"/>
    <n v="32331"/>
    <x v="2"/>
    <x v="13"/>
  </r>
  <r>
    <s v="LINE 15"/>
    <x v="0"/>
    <x v="1"/>
    <s v="1-Residential"/>
    <n v="164381"/>
    <x v="0"/>
    <x v="13"/>
  </r>
  <r>
    <s v="LINE 15"/>
    <x v="0"/>
    <x v="1"/>
    <s v="2-Low Income Residential"/>
    <n v="12953"/>
    <x v="1"/>
    <x v="13"/>
  </r>
  <r>
    <s v="LINE 15"/>
    <x v="0"/>
    <x v="0"/>
    <s v="4-Medium C&amp;I"/>
    <n v="12042"/>
    <x v="5"/>
    <x v="13"/>
  </r>
  <r>
    <s v="LINE 15"/>
    <x v="0"/>
    <x v="0"/>
    <s v="1-Residential"/>
    <n v="523694"/>
    <x v="0"/>
    <x v="13"/>
  </r>
  <r>
    <s v="LINE 15"/>
    <x v="0"/>
    <x v="0"/>
    <s v="2-Low Income Residential"/>
    <n v="47532"/>
    <x v="1"/>
    <x v="13"/>
  </r>
  <r>
    <s v="LINE 17"/>
    <x v="0"/>
    <x v="1"/>
    <s v="1-Residential"/>
    <n v="3"/>
    <x v="0"/>
    <x v="14"/>
  </r>
  <r>
    <s v="LINE 17"/>
    <x v="0"/>
    <x v="1"/>
    <s v="2-Low Income Residential"/>
    <n v="319"/>
    <x v="1"/>
    <x v="14"/>
  </r>
  <r>
    <s v="LINE 17"/>
    <x v="0"/>
    <x v="0"/>
    <s v="1-Residential"/>
    <n v="4"/>
    <x v="0"/>
    <x v="14"/>
  </r>
  <r>
    <s v="LINE 17"/>
    <x v="0"/>
    <x v="0"/>
    <s v="2-Low Income Residential"/>
    <n v="1502"/>
    <x v="1"/>
    <x v="14"/>
  </r>
  <r>
    <s v="LINE 18"/>
    <x v="0"/>
    <x v="0"/>
    <s v="1-Residential"/>
    <n v="73"/>
    <x v="0"/>
    <x v="15"/>
  </r>
  <r>
    <s v="LINE 18"/>
    <x v="0"/>
    <x v="1"/>
    <s v="1-Residential"/>
    <n v="11"/>
    <x v="0"/>
    <x v="15"/>
  </r>
  <r>
    <s v="LINE 18"/>
    <x v="0"/>
    <x v="0"/>
    <s v="3-Small C&amp;I"/>
    <n v="30"/>
    <x v="2"/>
    <x v="15"/>
  </r>
  <r>
    <s v="LINE 18"/>
    <x v="0"/>
    <x v="1"/>
    <s v="3-Small C&amp;I"/>
    <n v="5"/>
    <x v="2"/>
    <x v="15"/>
  </r>
  <r>
    <s v="LINE 18"/>
    <x v="0"/>
    <x v="0"/>
    <s v="4-Medium C&amp;I"/>
    <n v="5"/>
    <x v="5"/>
    <x v="15"/>
  </r>
  <r>
    <s v="LINE 18"/>
    <x v="0"/>
    <x v="0"/>
    <s v="5-Large C&amp;I"/>
    <n v="3"/>
    <x v="4"/>
    <x v="15"/>
  </r>
  <r>
    <s v="LINE 99"/>
    <x v="0"/>
    <x v="0"/>
    <s v="1-Residential"/>
    <n v="20"/>
    <x v="0"/>
    <x v="16"/>
  </r>
  <r>
    <s v="LINE 99"/>
    <x v="0"/>
    <x v="0"/>
    <s v="2-Low Income Residential"/>
    <n v="2"/>
    <x v="1"/>
    <x v="16"/>
  </r>
  <r>
    <s v="LINE 99"/>
    <x v="0"/>
    <x v="0"/>
    <s v="3-Small C&amp;I"/>
    <n v="14"/>
    <x v="2"/>
    <x v="16"/>
  </r>
  <r>
    <s v="LINE 99"/>
    <x v="0"/>
    <x v="0"/>
    <s v="4-Medium C&amp;I"/>
    <n v="3"/>
    <x v="5"/>
    <x v="16"/>
  </r>
  <r>
    <s v="LINE 99"/>
    <x v="0"/>
    <x v="0"/>
    <s v="5-Large C&amp;I"/>
    <n v="1"/>
    <x v="4"/>
    <x v="16"/>
  </r>
  <r>
    <s v="LINE 19"/>
    <x v="0"/>
    <x v="0"/>
    <s v="1-Residential"/>
    <n v="4894"/>
    <x v="0"/>
    <x v="17"/>
  </r>
  <r>
    <s v="LINE 19"/>
    <x v="0"/>
    <x v="0"/>
    <s v="2-Low Income Residential"/>
    <n v="2504"/>
    <x v="1"/>
    <x v="17"/>
  </r>
  <r>
    <s v="LINE 19"/>
    <x v="0"/>
    <x v="1"/>
    <s v="3-Small C&amp;I"/>
    <n v="53"/>
    <x v="2"/>
    <x v="17"/>
  </r>
  <r>
    <s v="LINE 19"/>
    <x v="0"/>
    <x v="1"/>
    <s v="1-Residential"/>
    <n v="1241"/>
    <x v="0"/>
    <x v="17"/>
  </r>
  <r>
    <s v="LINE 19"/>
    <x v="0"/>
    <x v="1"/>
    <s v="2-Low Income Residential"/>
    <n v="529"/>
    <x v="1"/>
    <x v="17"/>
  </r>
  <r>
    <s v="LINE 19"/>
    <x v="0"/>
    <x v="0"/>
    <s v="4-Medium C&amp;I"/>
    <n v="40"/>
    <x v="5"/>
    <x v="17"/>
  </r>
  <r>
    <s v="LINE 19"/>
    <x v="0"/>
    <x v="0"/>
    <s v="3-Small C&amp;I"/>
    <n v="151"/>
    <x v="2"/>
    <x v="17"/>
  </r>
  <r>
    <s v="LINE 19"/>
    <x v="0"/>
    <x v="0"/>
    <s v="5-Large C&amp;I"/>
    <n v="13"/>
    <x v="4"/>
    <x v="17"/>
  </r>
  <r>
    <s v="LINE 20"/>
    <x v="0"/>
    <x v="1"/>
    <s v="5-Large C&amp;I"/>
    <n v="773433"/>
    <x v="4"/>
    <x v="18"/>
  </r>
  <r>
    <s v="LINE 20"/>
    <x v="0"/>
    <x v="1"/>
    <s v="3-Small C&amp;I"/>
    <n v="4900255"/>
    <x v="2"/>
    <x v="18"/>
  </r>
  <r>
    <s v="LINE 20"/>
    <x v="0"/>
    <x v="0"/>
    <s v="OTHER"/>
    <n v="721"/>
    <x v="3"/>
    <x v="18"/>
  </r>
  <r>
    <s v="LINE 20"/>
    <x v="0"/>
    <x v="0"/>
    <s v="1-Residential"/>
    <n v="71419843"/>
    <x v="0"/>
    <x v="18"/>
  </r>
  <r>
    <s v="LINE 20"/>
    <x v="0"/>
    <x v="0"/>
    <s v="2-Low Income Residential"/>
    <n v="10928336"/>
    <x v="1"/>
    <x v="18"/>
  </r>
  <r>
    <s v="LINE 20"/>
    <x v="0"/>
    <x v="0"/>
    <s v="3-Small C&amp;I"/>
    <n v="9592907"/>
    <x v="2"/>
    <x v="18"/>
  </r>
  <r>
    <s v="LINE 20"/>
    <x v="0"/>
    <x v="0"/>
    <s v="5-Large C&amp;I"/>
    <n v="33644000"/>
    <x v="4"/>
    <x v="18"/>
  </r>
  <r>
    <s v="LINE 20"/>
    <x v="0"/>
    <x v="1"/>
    <s v="1-Residential"/>
    <n v="17445377"/>
    <x v="0"/>
    <x v="18"/>
  </r>
  <r>
    <s v="LINE 20"/>
    <x v="0"/>
    <x v="1"/>
    <s v="2-Low Income Residential"/>
    <n v="1836199"/>
    <x v="1"/>
    <x v="18"/>
  </r>
  <r>
    <s v="LINE 20"/>
    <x v="0"/>
    <x v="0"/>
    <s v="4-Medium C&amp;I"/>
    <n v="9776692"/>
    <x v="5"/>
    <x v="18"/>
  </r>
  <r>
    <s v="LINE 20"/>
    <x v="0"/>
    <x v="1"/>
    <s v="4-Medium C&amp;I"/>
    <n v="2319071"/>
    <x v="5"/>
    <x v="18"/>
  </r>
  <r>
    <s v="LINE 20"/>
    <x v="0"/>
    <x v="1"/>
    <s v="OTHER"/>
    <n v="0"/>
    <x v="3"/>
    <x v="18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99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4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2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3" firstHeaderRow="1" firstDataRow="3" firstDataCol="1"/>
  <pivotFields count="6">
    <pivotField axis="axisCol" showAll="0" defaultSubtotal="0">
      <items count="100">
        <item x="1"/>
        <item m="1" x="41"/>
        <item m="1" x="61"/>
        <item m="1" x="91"/>
        <item m="1" x="13"/>
        <item m="1" x="35"/>
        <item m="1" x="54"/>
        <item m="1" x="58"/>
        <item m="1" x="81"/>
        <item m="1" x="6"/>
        <item m="1" x="27"/>
        <item m="1" x="52"/>
        <item m="1" x="76"/>
        <item m="1" x="97"/>
        <item m="1" x="19"/>
        <item m="1" x="38"/>
        <item m="1" x="68"/>
        <item m="1" x="90"/>
        <item m="1" x="12"/>
        <item m="1" x="32"/>
        <item m="1" x="36"/>
        <item m="1" x="56"/>
        <item m="1" x="79"/>
        <item m="1" x="4"/>
        <item m="1" x="24"/>
        <item m="1" x="51"/>
        <item m="1" x="74"/>
        <item m="1" x="96"/>
        <item m="1" x="16"/>
        <item m="1" x="20"/>
        <item m="1" x="42"/>
        <item m="1" x="62"/>
        <item m="1" x="85"/>
        <item m="1" x="9"/>
        <item m="1" x="29"/>
        <item m="1" x="50"/>
        <item m="1" x="73"/>
        <item m="1" x="95"/>
        <item m="1" x="23"/>
        <item m="1" x="45"/>
        <item m="1" x="66"/>
        <item m="1" x="88"/>
        <item m="1" x="39"/>
        <item m="1" x="60"/>
        <item m="1" x="83"/>
        <item m="1" x="7"/>
        <item m="1" x="33"/>
        <item m="1" x="53"/>
        <item m="1" x="78"/>
        <item m="1" x="99"/>
        <item m="1" x="5"/>
        <item m="1" x="25"/>
        <item m="1" x="46"/>
        <item m="1" x="67"/>
        <item m="1" x="89"/>
        <item m="1" x="17"/>
        <item m="1" x="37"/>
        <item m="1" x="59"/>
        <item m="1" x="82"/>
        <item m="1" x="86"/>
        <item m="1" x="8"/>
        <item m="1" x="28"/>
        <item m="1" x="49"/>
        <item m="1" x="71"/>
        <item m="1" x="2"/>
        <item m="1" x="22"/>
        <item m="1" x="44"/>
        <item m="1" x="65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8"/>
        <item m="1" x="92"/>
        <item m="1" x="87"/>
        <item m="1" x="63"/>
        <item m="1" x="77"/>
        <item m="1" x="69"/>
        <item m="1" x="80"/>
        <item m="1" x="75"/>
        <item m="1" x="93"/>
        <item m="1" x="55"/>
        <item m="1" x="72"/>
        <item m="1" x="40"/>
        <item m="1" x="34"/>
        <item m="1" x="26"/>
        <item m="1" x="18"/>
        <item m="1" x="31"/>
        <item m="1" x="3"/>
        <item m="1" x="94"/>
        <item m="1" x="84"/>
        <item m="1" x="70"/>
        <item m="1" x="6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/>
    </i>
    <i r="1">
      <x v="1"/>
    </i>
    <i r="1">
      <x v="2"/>
    </i>
    <i r="1">
      <x v="4"/>
    </i>
    <i r="1">
      <x v="5"/>
    </i>
    <i>
      <x v="20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9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4" firstHeaderRow="1" firstDataRow="3" firstDataCol="1"/>
  <pivotFields count="7">
    <pivotField showAll="0" defaultSubtotal="0"/>
    <pivotField axis="axisCol" showAll="0" defaultSubtotal="0">
      <items count="99">
        <item x="1"/>
        <item m="1" x="42"/>
        <item m="1" x="61"/>
        <item m="1" x="90"/>
        <item m="1" x="13"/>
        <item m="1" x="35"/>
        <item m="1" x="54"/>
        <item m="1" x="58"/>
        <item m="1" x="80"/>
        <item m="1" x="6"/>
        <item m="1" x="27"/>
        <item m="1" x="52"/>
        <item m="1" x="75"/>
        <item m="1" x="96"/>
        <item m="1" x="19"/>
        <item m="1" x="39"/>
        <item m="1" x="67"/>
        <item m="1" x="89"/>
        <item m="1" x="12"/>
        <item m="1" x="32"/>
        <item m="1" x="36"/>
        <item m="1" x="56"/>
        <item m="1" x="78"/>
        <item m="1" x="4"/>
        <item m="1" x="24"/>
        <item m="1" x="51"/>
        <item m="1" x="73"/>
        <item m="1" x="95"/>
        <item m="1" x="16"/>
        <item m="1" x="20"/>
        <item m="1" x="43"/>
        <item m="1" x="62"/>
        <item m="1" x="84"/>
        <item m="1" x="9"/>
        <item m="1" x="29"/>
        <item m="1" x="50"/>
        <item m="1" x="72"/>
        <item m="1" x="94"/>
        <item m="1" x="23"/>
        <item m="1" x="66"/>
        <item m="1" x="87"/>
        <item m="1" x="40"/>
        <item m="1" x="60"/>
        <item m="1" x="82"/>
        <item m="1" x="7"/>
        <item m="1" x="33"/>
        <item m="1" x="53"/>
        <item m="1" x="77"/>
        <item m="1" x="98"/>
        <item m="1" x="5"/>
        <item m="1" x="25"/>
        <item m="1" x="46"/>
        <item m="1" x="88"/>
        <item m="1" x="17"/>
        <item m="1" x="37"/>
        <item m="1" x="59"/>
        <item m="1" x="81"/>
        <item m="1" x="85"/>
        <item m="1" x="8"/>
        <item m="1" x="28"/>
        <item m="1" x="49"/>
        <item m="1" x="70"/>
        <item m="1" x="2"/>
        <item m="1" x="22"/>
        <item m="1" x="45"/>
        <item m="1" x="65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7"/>
        <item m="1" x="91"/>
        <item m="1" x="86"/>
        <item m="1" x="63"/>
        <item m="1" x="76"/>
        <item m="1" x="68"/>
        <item m="1" x="79"/>
        <item n="3/4/23" m="1" x="74"/>
        <item m="1" x="92"/>
        <item m="1" x="38"/>
        <item m="1" x="55"/>
        <item m="1" x="71"/>
        <item m="1" x="41"/>
        <item m="1" x="34"/>
        <item m="1" x="26"/>
        <item m="1" x="18"/>
        <item m="1" x="31"/>
        <item m="1" x="3"/>
        <item m="1" x="93"/>
        <item m="1" x="83"/>
        <item m="1" x="69"/>
        <item m="1" x="64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1"/>
        <item x="5"/>
        <item x="0"/>
        <item x="2"/>
        <item h="1" x="6"/>
        <item h="1" x="3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8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10"/>
        <item h="1" x="11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3"/>
  <sheetViews>
    <sheetView workbookViewId="0" topLeftCell="A51">
      <selection pane="topLeft" activeCell="F74" sqref="F74"/>
    </sheetView>
  </sheetViews>
  <sheetFormatPr defaultRowHeight="15"/>
  <cols>
    <col min="1" max="1" width="18.2857142857143" style="157" customWidth="1"/>
    <col min="2" max="2" width="94.7142857142857" style="150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548" t="s">
        <v>0</v>
      </c>
      <c r="B2" s="549"/>
    </row>
    <row r="3" spans="1:2" ht="30">
      <c r="A3" s="156" t="s">
        <v>1</v>
      </c>
      <c r="B3" s="150" t="s">
        <v>2</v>
      </c>
    </row>
    <row r="4" spans="1:2" ht="30">
      <c r="A4" s="156" t="s">
        <v>3</v>
      </c>
      <c r="B4" s="150" t="s">
        <v>4</v>
      </c>
    </row>
    <row r="5" spans="1:2" ht="15">
      <c r="A5" s="156" t="s">
        <v>5</v>
      </c>
      <c r="B5" s="150" t="s">
        <v>6</v>
      </c>
    </row>
    <row r="6" spans="1:2" ht="15">
      <c r="A6" s="156" t="s">
        <v>7</v>
      </c>
      <c r="B6" s="150" t="s">
        <v>8</v>
      </c>
    </row>
    <row r="7" spans="1:2" ht="15">
      <c r="A7" s="156" t="s">
        <v>9</v>
      </c>
      <c r="B7" s="150" t="s">
        <v>10</v>
      </c>
    </row>
    <row r="8" spans="1:1" ht="15">
      <c r="A8" s="156"/>
    </row>
    <row r="9" spans="1:1" ht="15">
      <c r="A9" s="156"/>
    </row>
    <row r="10" spans="1:1" ht="15.75" thickBot="1">
      <c r="A10" s="156"/>
    </row>
    <row r="11" spans="1:6" ht="15.75" thickBot="1">
      <c r="A11" s="548" t="s">
        <v>11</v>
      </c>
      <c r="B11" s="549"/>
      <c r="D11" s="550" t="s">
        <v>12</v>
      </c>
      <c r="E11" s="551"/>
      <c r="F11" s="552"/>
    </row>
    <row r="12" spans="1:6" ht="30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ht="1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ht="1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ht="1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ht="1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ht="1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ht="1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ht="1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30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ht="1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30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ht="1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ht="1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30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ht="1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ht="1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ht="1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ht="1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ht="1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4:6" ht="15">
      <c r="D31" s="158">
        <v>44075</v>
      </c>
      <c r="E31" s="159">
        <v>44100</v>
      </c>
      <c r="F31" s="159">
        <v>44100</v>
      </c>
    </row>
    <row r="32" spans="4:6" ht="15">
      <c r="D32" s="158">
        <v>44105</v>
      </c>
      <c r="E32" s="160">
        <v>44135</v>
      </c>
      <c r="F32" s="160">
        <v>44135</v>
      </c>
    </row>
    <row r="33" spans="4:6" ht="15">
      <c r="D33" s="158">
        <v>44136</v>
      </c>
      <c r="E33" s="160">
        <v>44163</v>
      </c>
      <c r="F33" s="160">
        <v>44163</v>
      </c>
    </row>
    <row r="34" spans="4:6" ht="15" thickBot="1">
      <c r="D34" s="158">
        <v>44166</v>
      </c>
      <c r="E34" s="159">
        <v>44191</v>
      </c>
      <c r="F34" s="159">
        <v>44191</v>
      </c>
    </row>
    <row r="35" spans="1:6" ht="15.75" thickBot="1">
      <c r="A35" s="548" t="s">
        <v>54</v>
      </c>
      <c r="B35" s="549"/>
      <c r="D35" s="158">
        <v>44197</v>
      </c>
      <c r="E35" s="159">
        <v>44226</v>
      </c>
      <c r="F35" s="159">
        <v>44226</v>
      </c>
    </row>
    <row r="36" spans="1:6" ht="1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ht="1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ht="1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ht="1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ht="1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ht="1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ht="1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30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30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ht="15">
      <c r="A45" s="156"/>
      <c r="D45" s="158">
        <v>44501</v>
      </c>
      <c r="E45" s="159">
        <v>44527</v>
      </c>
      <c r="F45" s="159">
        <v>44527</v>
      </c>
    </row>
    <row r="46" spans="1:6" ht="15">
      <c r="A46" s="156"/>
      <c r="D46" s="158">
        <v>44531</v>
      </c>
      <c r="E46" s="159">
        <v>44555</v>
      </c>
      <c r="F46" s="159">
        <v>44555</v>
      </c>
    </row>
    <row r="47" spans="1:6" ht="15">
      <c r="A47" s="156"/>
      <c r="D47" s="158">
        <v>44562</v>
      </c>
      <c r="E47" s="159">
        <v>44590</v>
      </c>
      <c r="F47" s="159">
        <v>44590</v>
      </c>
    </row>
    <row r="48" spans="1:6" ht="30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2:6" ht="15">
      <c r="B49" s="163" t="s">
        <v>71</v>
      </c>
      <c r="D49" s="158">
        <v>44621</v>
      </c>
      <c r="E49" s="159">
        <v>44646</v>
      </c>
      <c r="F49" s="159">
        <v>44646</v>
      </c>
    </row>
    <row r="50" spans="1:6" ht="30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2:6" ht="15">
      <c r="B51" s="163" t="s">
        <v>74</v>
      </c>
      <c r="D51" s="158">
        <v>44682</v>
      </c>
      <c r="E51" s="159">
        <v>44709</v>
      </c>
      <c r="F51" s="159">
        <v>44709</v>
      </c>
    </row>
    <row r="52" spans="4:6" ht="15">
      <c r="D52" s="158">
        <v>44713</v>
      </c>
      <c r="E52" s="159">
        <v>44737</v>
      </c>
      <c r="F52" s="159">
        <v>44737</v>
      </c>
    </row>
    <row r="53" spans="4:6" ht="15">
      <c r="D53" s="158">
        <v>44743</v>
      </c>
      <c r="E53" s="159">
        <v>44772</v>
      </c>
      <c r="F53" s="159">
        <v>44772</v>
      </c>
    </row>
    <row r="54" spans="4:6" ht="15">
      <c r="D54" s="158">
        <v>44774</v>
      </c>
      <c r="E54" s="159">
        <v>44800</v>
      </c>
      <c r="F54" s="159">
        <v>44800</v>
      </c>
    </row>
    <row r="55" spans="4:6" ht="15">
      <c r="D55" s="158">
        <v>44805</v>
      </c>
      <c r="E55" s="159">
        <v>44828</v>
      </c>
      <c r="F55" s="159">
        <v>44828</v>
      </c>
    </row>
    <row r="56" spans="4:6" ht="15">
      <c r="D56" s="158">
        <v>44835</v>
      </c>
      <c r="E56" s="159">
        <v>44863</v>
      </c>
      <c r="F56" s="159">
        <v>44863</v>
      </c>
    </row>
    <row r="57" spans="4:8" ht="15">
      <c r="D57" s="158">
        <v>44866</v>
      </c>
      <c r="E57" s="159">
        <v>44898</v>
      </c>
      <c r="F57" s="159">
        <v>44898</v>
      </c>
      <c r="G57" s="426">
        <v>44891</v>
      </c>
      <c r="H57" t="s">
        <v>75</v>
      </c>
    </row>
    <row r="58" spans="4:7" ht="15">
      <c r="D58" s="158">
        <v>44896</v>
      </c>
      <c r="E58" s="159">
        <v>44933</v>
      </c>
      <c r="F58" s="159">
        <v>44933</v>
      </c>
      <c r="G58" s="426">
        <v>44926</v>
      </c>
    </row>
    <row r="59" spans="4:7" ht="15">
      <c r="D59" s="158">
        <v>44927</v>
      </c>
      <c r="E59" s="159">
        <v>44961</v>
      </c>
      <c r="F59" s="159">
        <v>44961</v>
      </c>
      <c r="G59" s="426">
        <v>44954</v>
      </c>
    </row>
    <row r="60" spans="4:7" ht="15">
      <c r="D60" s="158">
        <v>44958</v>
      </c>
      <c r="E60" s="159">
        <v>44989</v>
      </c>
      <c r="F60" s="159">
        <v>44989</v>
      </c>
      <c r="G60" s="426">
        <v>44982</v>
      </c>
    </row>
    <row r="61" spans="4:6" ht="15">
      <c r="D61" s="158">
        <v>44986</v>
      </c>
      <c r="E61" s="159">
        <v>45010</v>
      </c>
      <c r="F61" s="159">
        <v>45010</v>
      </c>
    </row>
    <row r="62" spans="4:6" ht="15">
      <c r="D62" s="158">
        <v>45017</v>
      </c>
      <c r="E62" s="159">
        <v>45045</v>
      </c>
      <c r="F62" s="159">
        <v>45045</v>
      </c>
    </row>
    <row r="63" spans="4:6" ht="15">
      <c r="D63" s="158">
        <v>45047</v>
      </c>
      <c r="E63" s="159">
        <v>45073</v>
      </c>
      <c r="F63" s="159">
        <v>45073</v>
      </c>
    </row>
    <row r="64" spans="4:6" ht="15">
      <c r="D64" s="158">
        <v>45078</v>
      </c>
      <c r="E64" s="159">
        <v>45101</v>
      </c>
      <c r="F64" s="159">
        <v>45101</v>
      </c>
    </row>
    <row r="65" spans="4:6" ht="15">
      <c r="D65" s="158">
        <v>45108</v>
      </c>
      <c r="E65" s="159">
        <v>45136</v>
      </c>
      <c r="F65" s="159">
        <v>45136</v>
      </c>
    </row>
    <row r="66" spans="4:6" ht="15">
      <c r="D66" s="158">
        <v>45139</v>
      </c>
      <c r="E66" s="159">
        <v>45164</v>
      </c>
      <c r="F66" s="159">
        <v>45164</v>
      </c>
    </row>
    <row r="67" spans="4:6" ht="15">
      <c r="D67" s="158">
        <v>45170</v>
      </c>
      <c r="E67" s="159">
        <v>45199</v>
      </c>
      <c r="F67" s="159">
        <v>45199</v>
      </c>
    </row>
    <row r="68" spans="4:6" ht="15">
      <c r="D68" s="158">
        <v>45200</v>
      </c>
      <c r="E68" s="159">
        <v>45227</v>
      </c>
      <c r="F68" s="159">
        <v>45227</v>
      </c>
    </row>
    <row r="69" spans="4:6" ht="15">
      <c r="D69" s="158">
        <v>45231</v>
      </c>
      <c r="E69" s="159">
        <v>45255</v>
      </c>
      <c r="F69" s="159">
        <v>45255</v>
      </c>
    </row>
    <row r="70" spans="4:6" ht="15">
      <c r="D70" s="158">
        <v>45261</v>
      </c>
      <c r="E70" s="159">
        <v>45290</v>
      </c>
      <c r="F70" s="159">
        <v>45290</v>
      </c>
    </row>
    <row r="71" spans="4:6" ht="15">
      <c r="D71" s="158">
        <v>45292</v>
      </c>
      <c r="E71" s="159">
        <v>44953</v>
      </c>
      <c r="F71" s="159">
        <v>44953</v>
      </c>
    </row>
    <row r="72" spans="4:6" ht="15">
      <c r="D72" s="158">
        <v>45323</v>
      </c>
      <c r="E72" s="159">
        <v>45346</v>
      </c>
      <c r="F72" s="159">
        <v>45346</v>
      </c>
    </row>
    <row r="73" spans="4:6" ht="15">
      <c r="D73" s="158">
        <v>45352</v>
      </c>
      <c r="E73" s="159">
        <v>45381</v>
      </c>
      <c r="F73" s="159">
        <v>45381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2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8" ht="1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9" ht="1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7" ht="15">
      <c r="A7" t="s">
        <v>212</v>
      </c>
      <c r="B7" s="142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1941839.4099999999</v>
      </c>
    </row>
    <row r="9" spans="1:9" ht="1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9" ht="1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2">
        <v>44345</v>
      </c>
      <c r="C15">
        <v>4</v>
      </c>
      <c r="D15" t="s">
        <v>198</v>
      </c>
      <c r="E15">
        <v>23012.509999999998</v>
      </c>
      <c r="G15" s="144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2">
        <v>44345</v>
      </c>
      <c r="C16">
        <v>4</v>
      </c>
      <c r="D16" t="s">
        <v>200</v>
      </c>
      <c r="E16">
        <v>393430.83000000002</v>
      </c>
      <c r="G16" s="144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2">
        <v>44345</v>
      </c>
      <c r="C18">
        <v>4</v>
      </c>
      <c r="D18" t="s">
        <v>202</v>
      </c>
      <c r="E18">
        <v>111373.67999999999</v>
      </c>
      <c r="G18" s="144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ht="1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ht="1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ht="1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ht="1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5" ht="15">
      <c r="A25" t="s">
        <v>213</v>
      </c>
      <c r="B25" s="142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2:2" ht="15">
      <c r="B38" s="142"/>
    </row>
    <row r="39" spans="2:2" ht="15">
      <c r="B39" s="142"/>
    </row>
    <row r="40" spans="2:2" ht="15">
      <c r="B40" s="142"/>
    </row>
    <row r="41" spans="2:2" ht="15">
      <c r="B41" s="142"/>
    </row>
    <row r="42" spans="2:2" ht="15">
      <c r="B42" s="142"/>
    </row>
    <row r="43" spans="2:2" ht="15">
      <c r="B43" s="142"/>
    </row>
    <row r="44" spans="2:2" ht="15">
      <c r="B44" s="142"/>
    </row>
    <row r="45" spans="2:2" ht="15">
      <c r="B45" s="142"/>
    </row>
    <row r="46" spans="2:2" ht="15">
      <c r="B46" s="142"/>
    </row>
    <row r="47" spans="2:2" ht="15">
      <c r="B47" s="142"/>
    </row>
    <row r="48" spans="2:2" ht="15">
      <c r="B48" s="142"/>
    </row>
    <row r="49" spans="2:2" ht="15">
      <c r="B49" s="142"/>
    </row>
    <row r="50" spans="2:2" ht="15">
      <c r="B50" s="142"/>
    </row>
    <row r="51" spans="2:2" ht="15">
      <c r="B51" s="142"/>
    </row>
    <row r="52" spans="2:2" ht="15">
      <c r="B52" s="142"/>
    </row>
    <row r="53" spans="2:2" ht="15">
      <c r="B53" s="142"/>
    </row>
    <row r="54" spans="2:2" ht="15">
      <c r="B54" s="142"/>
    </row>
    <row r="55" spans="2:2" ht="15">
      <c r="B55" s="142"/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9" ht="1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ht="1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ht="1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ht="1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ht="1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ht="1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ht="1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ht="1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ht="15">
      <c r="A15" t="s">
        <v>222</v>
      </c>
      <c r="B15" s="142">
        <v>44345</v>
      </c>
      <c r="C15" t="s">
        <v>181</v>
      </c>
      <c r="D15" t="s">
        <v>200</v>
      </c>
      <c r="E15">
        <v>4517754.0899999999</v>
      </c>
      <c r="H15" s="144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2">
        <v>44345</v>
      </c>
      <c r="C20" t="s">
        <v>186</v>
      </c>
      <c r="D20" t="s">
        <v>689</v>
      </c>
      <c r="E20">
        <v>907643.82999999996</v>
      </c>
      <c r="H20" s="144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2">
        <v>44345</v>
      </c>
      <c r="C21" t="s">
        <v>186</v>
      </c>
      <c r="D21" t="s">
        <v>200</v>
      </c>
      <c r="E21">
        <v>2536072.5899999999</v>
      </c>
      <c r="H21" s="144" t="s">
        <v>689</v>
      </c>
      <c r="I21">
        <v>79908.929999999993</v>
      </c>
      <c r="J21">
        <v>10044</v>
      </c>
    </row>
    <row r="22" spans="1:10" ht="1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2">
        <v>44345</v>
      </c>
      <c r="C23" t="s">
        <v>186</v>
      </c>
      <c r="D23" t="s">
        <v>202</v>
      </c>
      <c r="E23">
        <v>1189426.8200000001</v>
      </c>
      <c r="H23" s="144" t="s">
        <v>201</v>
      </c>
      <c r="I23">
        <v>253929.42999999999</v>
      </c>
      <c r="J23">
        <v>31940</v>
      </c>
    </row>
    <row r="24" spans="1:10" ht="15">
      <c r="A24" t="s">
        <v>223</v>
      </c>
      <c r="B24" s="142">
        <v>44345</v>
      </c>
      <c r="C24" t="s">
        <v>181</v>
      </c>
      <c r="D24" t="s">
        <v>688</v>
      </c>
      <c r="E24">
        <v>454443.41999999998</v>
      </c>
      <c r="H24" s="144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2">
        <v>44345</v>
      </c>
      <c r="C27" t="s">
        <v>181</v>
      </c>
      <c r="D27" t="s">
        <v>201</v>
      </c>
      <c r="E27">
        <v>253929.42999999999</v>
      </c>
      <c r="H27" s="144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2">
        <v>44345</v>
      </c>
      <c r="C28" t="s">
        <v>181</v>
      </c>
      <c r="D28" t="s">
        <v>202</v>
      </c>
      <c r="E28">
        <v>818142.81999999995</v>
      </c>
      <c r="H28" s="144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2">
        <v>44345</v>
      </c>
      <c r="C29" t="s">
        <v>186</v>
      </c>
      <c r="D29" t="s">
        <v>688</v>
      </c>
      <c r="E29">
        <v>98050.220000000001</v>
      </c>
      <c r="H29" s="144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2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ht="1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ht="1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ht="1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ht="1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5" ht="1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2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2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2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19" spans="2:2" ht="15">
      <c r="B2119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  <row r="2496" spans="2:2" ht="15">
      <c r="B2496" s="142"/>
    </row>
    <row r="2497" spans="2:2" ht="15">
      <c r="B2497" s="142"/>
    </row>
    <row r="2498" spans="2:2" ht="15">
      <c r="B2498" s="142"/>
    </row>
    <row r="2499" spans="2:2" ht="15">
      <c r="B2499" s="142"/>
    </row>
    <row r="2500" spans="2:2" ht="15">
      <c r="B2500" s="142"/>
    </row>
    <row r="2501" spans="2:2" ht="15">
      <c r="B2501" s="142"/>
    </row>
    <row r="2502" spans="2:2" ht="15">
      <c r="B2502" s="142"/>
    </row>
    <row r="2503" spans="2:2" ht="15">
      <c r="B2503" s="142"/>
    </row>
    <row r="2504" spans="2:2" ht="15">
      <c r="B2504" s="142"/>
    </row>
    <row r="2505" spans="2:2" ht="15">
      <c r="B2505" s="142"/>
    </row>
    <row r="2506" spans="2:2" ht="15">
      <c r="B2506" s="142"/>
    </row>
    <row r="2507" spans="2:2" ht="15">
      <c r="B2507" s="142"/>
    </row>
    <row r="2508" spans="2:2" ht="15">
      <c r="B2508" s="142"/>
    </row>
    <row r="2509" spans="2:2" ht="15">
      <c r="B2509" s="142"/>
    </row>
    <row r="2510" spans="2:2" ht="15">
      <c r="B2510" s="142"/>
    </row>
    <row r="2511" spans="2:2" ht="15">
      <c r="B2511" s="142"/>
    </row>
    <row r="2512" spans="2:2" ht="15">
      <c r="B2512" s="142"/>
    </row>
    <row r="2513" spans="2:2" ht="15">
      <c r="B2513" s="142"/>
    </row>
    <row r="2514" spans="2:2" ht="15">
      <c r="B2514" s="142"/>
    </row>
    <row r="2515" spans="2:2" ht="15">
      <c r="B2515" s="142"/>
    </row>
    <row r="2516" spans="2:2" ht="15">
      <c r="B2516" s="142"/>
    </row>
    <row r="2517" spans="2:2" ht="15">
      <c r="B2517" s="142"/>
    </row>
    <row r="2518" spans="2:2" ht="15">
      <c r="B2518" s="142"/>
    </row>
    <row r="2519" spans="2:2" ht="15">
      <c r="B2519" s="142"/>
    </row>
    <row r="2520" spans="2:2" ht="15">
      <c r="B2520" s="142"/>
    </row>
    <row r="2521" spans="2:2" ht="15">
      <c r="B2521" s="142"/>
    </row>
    <row r="2522" spans="2:2" ht="15">
      <c r="B2522" s="142"/>
    </row>
    <row r="2523" spans="2:2" ht="15">
      <c r="B2523" s="142"/>
    </row>
    <row r="2524" spans="2:2" ht="15">
      <c r="B2524" s="142"/>
    </row>
    <row r="2525" spans="2:2" ht="15">
      <c r="B2525" s="142"/>
    </row>
    <row r="2526" spans="2:2" ht="15">
      <c r="B2526" s="142"/>
    </row>
    <row r="2527" spans="2:2" ht="15">
      <c r="B2527" s="142"/>
    </row>
    <row r="2528" spans="2:2" ht="15">
      <c r="B2528" s="142"/>
    </row>
    <row r="2529" spans="2:2" ht="15">
      <c r="B2529" s="142"/>
    </row>
    <row r="2530" spans="2:2" ht="15">
      <c r="B2530" s="142"/>
    </row>
    <row r="2531" spans="2:2" ht="15">
      <c r="B2531" s="142"/>
    </row>
    <row r="2532" spans="2:2" ht="15">
      <c r="B2532" s="142"/>
    </row>
    <row r="2533" spans="2:2" ht="15">
      <c r="B2533" s="142"/>
    </row>
    <row r="2534" spans="2:2" ht="15">
      <c r="B2534" s="142"/>
    </row>
    <row r="2535" spans="2:2" ht="15">
      <c r="B2535" s="142"/>
    </row>
    <row r="2536" spans="2:2" ht="15">
      <c r="B2536" s="142"/>
    </row>
    <row r="2537" spans="2:2" ht="15">
      <c r="B2537" s="142"/>
    </row>
    <row r="2538" spans="2:2" ht="15">
      <c r="B2538" s="142"/>
    </row>
    <row r="2539" spans="2:2" ht="15">
      <c r="B2539" s="142"/>
    </row>
    <row r="2540" spans="2:2" ht="15">
      <c r="B2540" s="142"/>
    </row>
    <row r="2541" spans="2:2" ht="15">
      <c r="B2541" s="142"/>
    </row>
    <row r="2542" spans="2:2" ht="15">
      <c r="B2542" s="142"/>
    </row>
    <row r="2543" spans="2:2" ht="15">
      <c r="B2543" s="142"/>
    </row>
    <row r="2544" spans="2:2" ht="15">
      <c r="B2544" s="142"/>
    </row>
    <row r="2545" spans="2:2" ht="15">
      <c r="B2545" s="142"/>
    </row>
    <row r="2546" spans="2:2" ht="15">
      <c r="B2546" s="142"/>
    </row>
    <row r="2547" spans="2:2" ht="15">
      <c r="B2547" s="142"/>
    </row>
    <row r="2548" spans="2:2" ht="15">
      <c r="B2548" s="142"/>
    </row>
    <row r="2549" spans="2:2" ht="15">
      <c r="B2549" s="142"/>
    </row>
    <row r="2550" spans="2:2" ht="15">
      <c r="B2550" s="142"/>
    </row>
    <row r="2551" spans="2:2" ht="15">
      <c r="B2551" s="142"/>
    </row>
    <row r="2552" spans="2:2" ht="15">
      <c r="B2552" s="142"/>
    </row>
    <row r="2553" spans="2:2" ht="15">
      <c r="B2553" s="142"/>
    </row>
    <row r="2554" spans="2:2" ht="15">
      <c r="B2554" s="142"/>
    </row>
    <row r="2555" spans="2:2" ht="15">
      <c r="B2555" s="142"/>
    </row>
    <row r="2556" spans="2:2" ht="15">
      <c r="B2556" s="142"/>
    </row>
    <row r="2557" spans="2:2" ht="15">
      <c r="B2557" s="142"/>
    </row>
    <row r="2558" spans="2:2" ht="15">
      <c r="B2558" s="142"/>
    </row>
    <row r="2559" spans="2:2" ht="15">
      <c r="B2559" s="142"/>
    </row>
    <row r="2560" spans="2:2" ht="15">
      <c r="B2560" s="142"/>
    </row>
    <row r="2561" spans="2:2" ht="15">
      <c r="B2561" s="142"/>
    </row>
    <row r="2562" spans="2:2" ht="15">
      <c r="B2562" s="142"/>
    </row>
    <row r="2563" spans="2:2" ht="15">
      <c r="B2563" s="142"/>
    </row>
    <row r="2564" spans="2:2" ht="15">
      <c r="B2564" s="142"/>
    </row>
    <row r="2565" spans="2:2" ht="15">
      <c r="B2565" s="142"/>
    </row>
    <row r="2566" spans="2:2" ht="15">
      <c r="B2566" s="142"/>
    </row>
    <row r="2567" spans="2:2" ht="15">
      <c r="B2567" s="142"/>
    </row>
    <row r="2568" spans="2:2" ht="15">
      <c r="B2568" s="142"/>
    </row>
    <row r="2569" spans="2:2" ht="15">
      <c r="B2569" s="142"/>
    </row>
    <row r="2570" spans="2:2" ht="15">
      <c r="B2570" s="142"/>
    </row>
    <row r="2571" spans="2:2" ht="15">
      <c r="B2571" s="142"/>
    </row>
    <row r="2572" spans="2:2" ht="15">
      <c r="B2572" s="142"/>
    </row>
    <row r="2573" spans="2:2" ht="15">
      <c r="B2573" s="142"/>
    </row>
    <row r="2574" spans="2:2" ht="15">
      <c r="B2574" s="142"/>
    </row>
    <row r="2575" spans="2:2" ht="15">
      <c r="B2575" s="142"/>
    </row>
    <row r="2576" spans="2:2" ht="15">
      <c r="B2576" s="142"/>
    </row>
    <row r="2577" spans="2:2" ht="15">
      <c r="B2577" s="142"/>
    </row>
    <row r="2578" spans="2:2" ht="15">
      <c r="B2578" s="142"/>
    </row>
    <row r="2579" spans="2:2" ht="15">
      <c r="B2579" s="142"/>
    </row>
    <row r="2580" spans="2:2" ht="15">
      <c r="B2580" s="142"/>
    </row>
    <row r="2581" spans="2:2" ht="15">
      <c r="B2581" s="142"/>
    </row>
    <row r="2582" spans="2:2" ht="15">
      <c r="B2582" s="142"/>
    </row>
    <row r="2583" spans="2:2" ht="15">
      <c r="B2583" s="142"/>
    </row>
    <row r="2584" spans="2:2" ht="15">
      <c r="B2584" s="142"/>
    </row>
    <row r="2585" spans="2:2" ht="15">
      <c r="B2585" s="142"/>
    </row>
    <row r="2586" spans="2:2" ht="15">
      <c r="B2586" s="142"/>
    </row>
    <row r="2587" spans="2:2" ht="15">
      <c r="B2587" s="142"/>
    </row>
    <row r="2588" spans="2:2" ht="15">
      <c r="B2588" s="142"/>
    </row>
    <row r="2589" spans="2:2" ht="15">
      <c r="B2589" s="142"/>
    </row>
    <row r="2590" spans="2:2" ht="15">
      <c r="B2590" s="142"/>
    </row>
    <row r="2591" spans="2:2" ht="15">
      <c r="B2591" s="142"/>
    </row>
    <row r="2592" spans="2:2" ht="15">
      <c r="B2592" s="142"/>
    </row>
    <row r="2593" spans="2:2" ht="15">
      <c r="B2593" s="142"/>
    </row>
    <row r="2594" spans="2:2" ht="15">
      <c r="B2594" s="142"/>
    </row>
    <row r="2595" spans="2:2" ht="15">
      <c r="B2595" s="142"/>
    </row>
    <row r="2596" spans="2:2" ht="15">
      <c r="B2596" s="142"/>
    </row>
    <row r="2597" spans="2:2" ht="15">
      <c r="B2597" s="142"/>
    </row>
    <row r="2598" spans="2:2" ht="15">
      <c r="B2598" s="142"/>
    </row>
    <row r="2599" spans="2:2" ht="15">
      <c r="B2599" s="142"/>
    </row>
    <row r="2600" spans="2:2" ht="15">
      <c r="B2600" s="142"/>
    </row>
    <row r="2601" spans="2:2" ht="15">
      <c r="B2601" s="142"/>
    </row>
    <row r="2602" spans="2:2" ht="15">
      <c r="B2602" s="142"/>
    </row>
    <row r="2603" spans="2:2" ht="15">
      <c r="B2603" s="142"/>
    </row>
    <row r="2604" spans="2:2" ht="15">
      <c r="B2604" s="142"/>
    </row>
    <row r="2605" spans="2:2" ht="15">
      <c r="B2605" s="142"/>
    </row>
    <row r="2606" spans="2:2" ht="15">
      <c r="B2606" s="142"/>
    </row>
    <row r="2607" spans="2:2" ht="15">
      <c r="B2607" s="142"/>
    </row>
    <row r="2608" spans="2:2" ht="15">
      <c r="B2608" s="142"/>
    </row>
    <row r="2609" spans="2:2" ht="15">
      <c r="B2609" s="142"/>
    </row>
    <row r="2610" spans="2:2" ht="15">
      <c r="B2610" s="142"/>
    </row>
    <row r="2611" spans="2:2" ht="15">
      <c r="B2611" s="142"/>
    </row>
    <row r="2612" spans="2:2" ht="15">
      <c r="B2612" s="142"/>
    </row>
    <row r="2613" spans="2:2" ht="15">
      <c r="B2613" s="142"/>
    </row>
    <row r="2614" spans="2:2" ht="15">
      <c r="B2614" s="142"/>
    </row>
    <row r="2615" spans="2:2" ht="15">
      <c r="B2615" s="142"/>
    </row>
    <row r="2616" spans="2:2" ht="15">
      <c r="B2616" s="142"/>
    </row>
    <row r="2617" spans="2:2" ht="15">
      <c r="B2617" s="142"/>
    </row>
    <row r="2618" spans="2:2" ht="15">
      <c r="B2618" s="142"/>
    </row>
    <row r="2619" spans="2:2" ht="15">
      <c r="B2619" s="142"/>
    </row>
    <row r="2620" spans="2:2" ht="15">
      <c r="B2620" s="142"/>
    </row>
    <row r="2621" spans="2:2" ht="15">
      <c r="B2621" s="142"/>
    </row>
    <row r="2622" spans="2:2" ht="15">
      <c r="B2622" s="142"/>
    </row>
    <row r="2623" spans="2:2" ht="15">
      <c r="B2623" s="142"/>
    </row>
    <row r="2624" spans="2:2" ht="15">
      <c r="B2624" s="142"/>
    </row>
    <row r="2625" spans="2:2" ht="15">
      <c r="B2625" s="142"/>
    </row>
    <row r="2626" spans="2:2" ht="15">
      <c r="B2626" s="142"/>
    </row>
    <row r="2627" spans="2:2" ht="15">
      <c r="B2627" s="142"/>
    </row>
    <row r="2628" spans="2:2" ht="15">
      <c r="B2628" s="142"/>
    </row>
    <row r="2629" spans="2:2" ht="15">
      <c r="B2629" s="142"/>
    </row>
    <row r="2630" spans="2:2" ht="15">
      <c r="B2630" s="142"/>
    </row>
    <row r="2631" spans="2:2" ht="15">
      <c r="B2631" s="142"/>
    </row>
    <row r="2632" spans="2:2" ht="15">
      <c r="B2632" s="142"/>
    </row>
    <row r="2633" spans="2:2" ht="15">
      <c r="B2633" s="142"/>
    </row>
    <row r="2634" spans="2:2" ht="15">
      <c r="B2634" s="142"/>
    </row>
    <row r="2635" spans="2:2" ht="15">
      <c r="B2635" s="142"/>
    </row>
    <row r="2636" spans="2:2" ht="15">
      <c r="B2636" s="142"/>
    </row>
    <row r="2637" spans="2:2" ht="15">
      <c r="B2637" s="142"/>
    </row>
    <row r="2638" spans="2:2" ht="15">
      <c r="B2638" s="142"/>
    </row>
    <row r="2639" spans="2:2" ht="15">
      <c r="B2639" s="142"/>
    </row>
    <row r="2640" spans="2:2" ht="15">
      <c r="B2640" s="142"/>
    </row>
    <row r="2641" spans="2:2" ht="15">
      <c r="B2641" s="142"/>
    </row>
    <row r="2642" spans="2:2" ht="15">
      <c r="B2642" s="142"/>
    </row>
    <row r="2643" spans="2:2" ht="15">
      <c r="B2643" s="142"/>
    </row>
    <row r="2644" spans="2:2" ht="15">
      <c r="B2644" s="142"/>
    </row>
    <row r="2645" spans="2:2" ht="15">
      <c r="B2645" s="142"/>
    </row>
    <row r="2646" spans="2:2" ht="15">
      <c r="B2646" s="142"/>
    </row>
    <row r="2647" spans="2:2" ht="15">
      <c r="B2647" s="142"/>
    </row>
    <row r="2648" spans="2:2" ht="15">
      <c r="B2648" s="142"/>
    </row>
    <row r="2649" spans="2:2" ht="15">
      <c r="B2649" s="142"/>
    </row>
    <row r="2650" spans="2:2" ht="15">
      <c r="B2650" s="142"/>
    </row>
    <row r="2651" spans="2:2" ht="15">
      <c r="B2651" s="142"/>
    </row>
    <row r="2652" spans="2:2" ht="15">
      <c r="B2652" s="142"/>
    </row>
    <row r="2653" spans="2:2" ht="15">
      <c r="B2653" s="142"/>
    </row>
    <row r="2654" spans="2:2" ht="15">
      <c r="B2654" s="142"/>
    </row>
    <row r="2655" spans="2:2" ht="15">
      <c r="B2655" s="142"/>
    </row>
    <row r="2656" spans="2:2" ht="15">
      <c r="B2656" s="142"/>
    </row>
    <row r="2657" spans="2:2" ht="15">
      <c r="B2657" s="142"/>
    </row>
    <row r="2658" spans="2:2" ht="15">
      <c r="B2658" s="142"/>
    </row>
    <row r="2659" spans="2:2" ht="15">
      <c r="B2659" s="142"/>
    </row>
    <row r="2660" spans="2:2" ht="15">
      <c r="B2660" s="142"/>
    </row>
    <row r="2661" spans="2:2" ht="15">
      <c r="B2661" s="142"/>
    </row>
    <row r="2662" spans="2:2" ht="15">
      <c r="B2662" s="142"/>
    </row>
    <row r="2663" spans="2:2" ht="15">
      <c r="B2663" s="142"/>
    </row>
    <row r="2664" spans="2:2" ht="15">
      <c r="B2664" s="142"/>
    </row>
    <row r="2665" spans="2:2" ht="15">
      <c r="B2665" s="142"/>
    </row>
    <row r="2666" spans="2:2" ht="15">
      <c r="B2666" s="142"/>
    </row>
    <row r="2667" spans="2:2" ht="15">
      <c r="B2667" s="142"/>
    </row>
    <row r="2668" spans="2:2" ht="15">
      <c r="B2668" s="142"/>
    </row>
    <row r="2669" spans="2:2" ht="15">
      <c r="B2669" s="142"/>
    </row>
    <row r="2670" spans="2:2" ht="15">
      <c r="B2670" s="142"/>
    </row>
    <row r="2671" spans="2:2" ht="15">
      <c r="B2671" s="142"/>
    </row>
    <row r="2672" spans="2:2" ht="15">
      <c r="B2672" s="142"/>
    </row>
    <row r="2673" spans="2:2" ht="15">
      <c r="B2673" s="142"/>
    </row>
    <row r="2674" spans="2:2" ht="15">
      <c r="B2674" s="142"/>
    </row>
    <row r="2675" spans="2:2" ht="15">
      <c r="B2675" s="142"/>
    </row>
    <row r="2676" spans="2:2" ht="15">
      <c r="B2676" s="142"/>
    </row>
    <row r="2677" spans="2:2" ht="15">
      <c r="B2677" s="142"/>
    </row>
    <row r="2678" spans="2:2" ht="15">
      <c r="B2678" s="142"/>
    </row>
    <row r="2679" spans="2:2" ht="15">
      <c r="B2679" s="142"/>
    </row>
    <row r="2680" spans="2:2" ht="15">
      <c r="B2680" s="142"/>
    </row>
    <row r="2681" spans="2:2" ht="15">
      <c r="B2681" s="142"/>
    </row>
    <row r="2682" spans="2:2" ht="15">
      <c r="B2682" s="142"/>
    </row>
    <row r="2683" spans="2:2" ht="15">
      <c r="B2683" s="142"/>
    </row>
    <row r="2684" spans="2:2" ht="15">
      <c r="B2684" s="142"/>
    </row>
    <row r="2685" spans="2:2" ht="15">
      <c r="B2685" s="142"/>
    </row>
    <row r="2686" spans="2:2" ht="15">
      <c r="B2686" s="142"/>
    </row>
    <row r="2687" spans="2:2" ht="15">
      <c r="B2687" s="142"/>
    </row>
    <row r="2688" spans="2:2" ht="15">
      <c r="B2688" s="142"/>
    </row>
    <row r="2689" spans="2:2" ht="15">
      <c r="B2689" s="142"/>
    </row>
    <row r="2690" spans="2:2" ht="15">
      <c r="B2690" s="142"/>
    </row>
    <row r="2691" spans="2:2" ht="15">
      <c r="B2691" s="142"/>
    </row>
    <row r="2692" spans="2:2" ht="15">
      <c r="B2692" s="142"/>
    </row>
    <row r="2693" spans="2:2" ht="15">
      <c r="B2693" s="142"/>
    </row>
    <row r="2694" spans="2:2" ht="15">
      <c r="B2694" s="142"/>
    </row>
    <row r="2695" spans="2:2" ht="15">
      <c r="B2695" s="142"/>
    </row>
    <row r="2696" spans="2:2" ht="15">
      <c r="B2696" s="142"/>
    </row>
    <row r="2697" spans="2:2" ht="15">
      <c r="B2697" s="142"/>
    </row>
    <row r="2698" spans="2:2" ht="15">
      <c r="B2698" s="142"/>
    </row>
    <row r="2699" spans="2:2" ht="15">
      <c r="B2699" s="142"/>
    </row>
    <row r="2700" spans="2:2" ht="15">
      <c r="B2700" s="142"/>
    </row>
    <row r="2701" spans="2:2" ht="15">
      <c r="B2701" s="142"/>
    </row>
    <row r="2702" spans="2:2" ht="15">
      <c r="B2702" s="142"/>
    </row>
    <row r="2703" spans="2:2" ht="15">
      <c r="B2703" s="142"/>
    </row>
    <row r="2704" spans="2:2" ht="15">
      <c r="B2704" s="142"/>
    </row>
    <row r="2705" spans="2:2" ht="15">
      <c r="B2705" s="142"/>
    </row>
    <row r="2706" spans="2:2" ht="15">
      <c r="B2706" s="142"/>
    </row>
    <row r="2707" spans="2:2" ht="15">
      <c r="B2707" s="142"/>
    </row>
    <row r="2708" spans="2:2" ht="15">
      <c r="B2708" s="142"/>
    </row>
    <row r="2709" spans="2:2" ht="15">
      <c r="B2709" s="142"/>
    </row>
    <row r="2710" spans="2:2" ht="15">
      <c r="B2710" s="142"/>
    </row>
    <row r="2711" spans="2:2" ht="15">
      <c r="B2711" s="142"/>
    </row>
    <row r="2712" spans="2:2" ht="15">
      <c r="B2712" s="142"/>
    </row>
    <row r="2713" spans="2:2" ht="15">
      <c r="B2713" s="142"/>
    </row>
    <row r="2714" spans="2:2" ht="15">
      <c r="B2714" s="142"/>
    </row>
    <row r="2715" spans="2:2" ht="15">
      <c r="B2715" s="142"/>
    </row>
    <row r="2716" spans="2:2" ht="15">
      <c r="B2716" s="142"/>
    </row>
    <row r="2717" spans="2:2" ht="15">
      <c r="B2717" s="142"/>
    </row>
    <row r="2718" spans="2:2" ht="15">
      <c r="B2718" s="142"/>
    </row>
    <row r="2719" spans="2:2" ht="15">
      <c r="B2719" s="142"/>
    </row>
    <row r="2720" spans="2:2" ht="15">
      <c r="B2720" s="142"/>
    </row>
    <row r="2721" spans="2:2" ht="15">
      <c r="B2721" s="142"/>
    </row>
    <row r="2722" spans="2:2" ht="15">
      <c r="B2722" s="142"/>
    </row>
    <row r="2723" spans="2:2" ht="15">
      <c r="B2723" s="142"/>
    </row>
    <row r="2724" spans="2:2" ht="15">
      <c r="B2724" s="142"/>
    </row>
    <row r="2725" spans="2:2" ht="15">
      <c r="B2725" s="142"/>
    </row>
    <row r="2726" spans="2:2" ht="15">
      <c r="B2726" s="142"/>
    </row>
    <row r="2727" spans="2:2" ht="15">
      <c r="B2727" s="142"/>
    </row>
    <row r="2728" spans="2:2" ht="15">
      <c r="B2728" s="142"/>
    </row>
    <row r="2729" spans="2:2" ht="15">
      <c r="B2729" s="142"/>
    </row>
    <row r="2730" spans="2:2" ht="15">
      <c r="B2730" s="142"/>
    </row>
    <row r="2731" spans="2:2" ht="15">
      <c r="B2731" s="142"/>
    </row>
    <row r="2732" spans="2:2" ht="15">
      <c r="B2732" s="142"/>
    </row>
    <row r="2733" spans="2:2" ht="15">
      <c r="B2733" s="142"/>
    </row>
    <row r="2734" spans="2:2" ht="15">
      <c r="B2734" s="142"/>
    </row>
    <row r="2735" spans="2:2" ht="15">
      <c r="B2735" s="142"/>
    </row>
    <row r="2736" spans="2:2" ht="15">
      <c r="B2736" s="142"/>
    </row>
    <row r="2737" spans="2:2" ht="15">
      <c r="B2737" s="142"/>
    </row>
    <row r="2738" spans="2:2" ht="15">
      <c r="B2738" s="142"/>
    </row>
    <row r="2739" spans="2:2" ht="15">
      <c r="B2739" s="142"/>
    </row>
    <row r="2740" spans="2:2" ht="15">
      <c r="B2740" s="142"/>
    </row>
    <row r="2741" spans="2:2" ht="15">
      <c r="B2741" s="142"/>
    </row>
    <row r="2742" spans="2:2" ht="15">
      <c r="B2742" s="142"/>
    </row>
    <row r="2743" spans="2:2" ht="15">
      <c r="B2743" s="142"/>
    </row>
    <row r="2744" spans="2:2" ht="15">
      <c r="B2744" s="142"/>
    </row>
    <row r="2745" spans="2:2" ht="15">
      <c r="B2745" s="142"/>
    </row>
    <row r="2746" spans="2:2" ht="15">
      <c r="B2746" s="142"/>
    </row>
    <row r="2747" spans="2:2" ht="15">
      <c r="B2747" s="142"/>
    </row>
    <row r="2748" spans="2:2" ht="15">
      <c r="B2748" s="142"/>
    </row>
    <row r="2749" spans="2:2" ht="15">
      <c r="B2749" s="142"/>
    </row>
    <row r="2750" spans="2:2" ht="15">
      <c r="B2750" s="142"/>
    </row>
    <row r="2751" spans="2:2" ht="15">
      <c r="B2751" s="142"/>
    </row>
    <row r="2752" spans="2:2" ht="15">
      <c r="B2752" s="142"/>
    </row>
    <row r="2753" spans="2:2" ht="15">
      <c r="B2753" s="142"/>
    </row>
    <row r="2754" spans="2:2" ht="15">
      <c r="B2754" s="142"/>
    </row>
    <row r="2755" spans="2:2" ht="15">
      <c r="B2755" s="142"/>
    </row>
    <row r="2756" spans="2:2" ht="15">
      <c r="B2756" s="142"/>
    </row>
    <row r="2757" spans="2:2" ht="15">
      <c r="B2757" s="142"/>
    </row>
    <row r="2758" spans="2:2" ht="15">
      <c r="B2758" s="142"/>
    </row>
    <row r="2759" spans="2:2" ht="15">
      <c r="B2759" s="142"/>
    </row>
    <row r="2760" spans="2:2" ht="15">
      <c r="B2760" s="142"/>
    </row>
    <row r="2761" spans="2:2" ht="15">
      <c r="B2761" s="142"/>
    </row>
    <row r="2762" spans="2:2" ht="15">
      <c r="B2762" s="142"/>
    </row>
    <row r="2763" spans="2:2" ht="15">
      <c r="B2763" s="142"/>
    </row>
    <row r="2764" spans="2:2" ht="1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B172"/>
  <sheetViews>
    <sheetView zoomScale="90" zoomScaleNormal="90" workbookViewId="0" topLeftCell="A1">
      <pane xSplit="2" ySplit="8" topLeftCell="BF77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BK78" sqref="BK73:BK78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3" width="18.2857142857143" customWidth="1"/>
    <col min="64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1" width="17.2857142857143" customWidth="1"/>
    <col min="122" max="130" width="17.2857142857143" hidden="1" customWidth="1"/>
    <col min="131" max="131" width="3.71428571428571" customWidth="1"/>
    <col min="132" max="132" width="13.7142857142857" hidden="1" customWidth="1"/>
  </cols>
  <sheetData>
    <row r="1" spans="2:131" ht="16.5" thickTop="1" thickBot="1">
      <c r="B1" s="556" t="s">
        <v>76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64">
        <v>2020</v>
      </c>
      <c r="BV6" s="565"/>
      <c r="BW6" s="565"/>
      <c r="BX6" s="565"/>
      <c r="BY6" s="565"/>
      <c r="BZ6" s="565"/>
      <c r="CA6" s="565"/>
      <c r="CB6" s="565"/>
      <c r="CC6" s="565"/>
      <c r="CD6" s="566"/>
      <c r="CE6" s="561">
        <v>2021</v>
      </c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3"/>
      <c r="CQ6" s="561">
        <v>2022</v>
      </c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3"/>
      <c r="DC6" s="553">
        <v>2023</v>
      </c>
      <c r="DD6" s="554"/>
      <c r="DE6" s="554"/>
      <c r="DF6" s="554"/>
      <c r="DG6" s="554"/>
      <c r="DH6" s="554"/>
      <c r="DI6" s="554"/>
      <c r="DJ6" s="554"/>
      <c r="DK6" s="554"/>
      <c r="DL6" s="554"/>
      <c r="DM6" s="554"/>
      <c r="DN6" s="555"/>
      <c r="DO6" s="553">
        <v>2024</v>
      </c>
      <c r="DP6" s="554"/>
      <c r="DQ6" s="554"/>
      <c r="DR6" s="554"/>
      <c r="DS6" s="554"/>
      <c r="DT6" s="554"/>
      <c r="DU6" s="554"/>
      <c r="DV6" s="554"/>
      <c r="DW6" s="554"/>
      <c r="DX6" s="554"/>
      <c r="DY6" s="554"/>
      <c r="DZ6" s="555"/>
      <c r="EB6" s="17">
        <v>5</v>
      </c>
    </row>
    <row r="7" spans="1:132" s="2" customFormat="1" ht="15.75" thickBot="1">
      <c r="A7" s="138"/>
      <c r="B7" s="20"/>
      <c r="C7" s="560">
        <v>2019</v>
      </c>
      <c r="D7" s="558"/>
      <c r="E7" s="558"/>
      <c r="F7" s="558"/>
      <c r="G7" s="558"/>
      <c r="H7" s="558"/>
      <c r="I7" s="558"/>
      <c r="J7" s="558"/>
      <c r="K7" s="558"/>
      <c r="L7" s="559"/>
      <c r="M7" s="560">
        <v>2020</v>
      </c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9"/>
      <c r="Y7" s="558">
        <v>2021</v>
      </c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9"/>
      <c r="AK7" s="560">
        <v>2022</v>
      </c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9"/>
      <c r="AW7" s="560">
        <v>2023</v>
      </c>
      <c r="AX7" s="558"/>
      <c r="AY7" s="558"/>
      <c r="AZ7" s="558"/>
      <c r="BA7" s="558"/>
      <c r="BB7" s="558"/>
      <c r="BC7" s="558"/>
      <c r="BD7" s="558"/>
      <c r="BE7" s="558"/>
      <c r="BF7" s="558"/>
      <c r="BG7" s="558"/>
      <c r="BH7" s="559"/>
      <c r="BI7" s="560">
        <v>2024</v>
      </c>
      <c r="BJ7" s="558"/>
      <c r="BK7" s="558"/>
      <c r="BL7" s="558"/>
      <c r="BM7" s="558"/>
      <c r="BN7" s="558"/>
      <c r="BO7" s="558"/>
      <c r="BP7" s="558"/>
      <c r="BQ7" s="558"/>
      <c r="BR7" s="558"/>
      <c r="BS7" s="558"/>
      <c r="BT7" s="559"/>
      <c r="BU7" s="560" t="s">
        <v>81</v>
      </c>
      <c r="BV7" s="558"/>
      <c r="BW7" s="558"/>
      <c r="BX7" s="558"/>
      <c r="BY7" s="558"/>
      <c r="BZ7" s="558"/>
      <c r="CA7" s="558"/>
      <c r="CB7" s="558"/>
      <c r="CC7" s="558"/>
      <c r="CD7" s="558"/>
      <c r="CE7" s="558"/>
      <c r="CF7" s="558"/>
      <c r="CG7" s="558"/>
      <c r="CH7" s="558"/>
      <c r="CI7" s="558"/>
      <c r="CJ7" s="558"/>
      <c r="CK7" s="558"/>
      <c r="CL7" s="558"/>
      <c r="CM7" s="558"/>
      <c r="CN7" s="558"/>
      <c r="CO7" s="558"/>
      <c r="CP7" s="558"/>
      <c r="CQ7" s="558"/>
      <c r="CR7" s="558"/>
      <c r="CS7" s="558"/>
      <c r="CT7" s="558"/>
      <c r="CU7" s="558"/>
      <c r="CV7" s="558"/>
      <c r="CW7" s="558"/>
      <c r="CX7" s="558"/>
      <c r="CY7" s="558"/>
      <c r="CZ7" s="558"/>
      <c r="DA7" s="558"/>
      <c r="DB7" s="558"/>
      <c r="DC7" s="558"/>
      <c r="DD7" s="558"/>
      <c r="DE7" s="558"/>
      <c r="DF7" s="558"/>
      <c r="DG7" s="558"/>
      <c r="DH7" s="558"/>
      <c r="DI7" s="558"/>
      <c r="DJ7" s="558"/>
      <c r="DK7" s="558"/>
      <c r="DL7" s="558"/>
      <c r="DM7" s="439"/>
      <c r="DN7" s="439"/>
      <c r="DO7" s="439"/>
      <c r="DP7" s="439"/>
      <c r="DQ7" s="44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96" t="s">
        <v>93</v>
      </c>
      <c r="BJ8" s="492" t="s">
        <v>94</v>
      </c>
      <c r="BK8" s="459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117</v>
      </c>
      <c r="CQ8" s="402" t="s">
        <v>118</v>
      </c>
      <c r="CR8" s="312" t="s">
        <v>119</v>
      </c>
      <c r="CS8" s="312" t="s">
        <v>120</v>
      </c>
      <c r="CT8" s="312" t="s">
        <v>121</v>
      </c>
      <c r="CU8" s="312" t="s">
        <v>122</v>
      </c>
      <c r="CV8" s="312" t="s">
        <v>123</v>
      </c>
      <c r="CW8" s="312" t="s">
        <v>124</v>
      </c>
      <c r="CX8" s="312" t="s">
        <v>125</v>
      </c>
      <c r="CY8" s="312" t="s">
        <v>125</v>
      </c>
      <c r="CZ8" s="312" t="s">
        <v>126</v>
      </c>
      <c r="DA8" s="312" t="s">
        <v>127</v>
      </c>
      <c r="DB8" s="360" t="s">
        <v>128</v>
      </c>
      <c r="DC8" s="424" t="s">
        <v>129</v>
      </c>
      <c r="DD8" s="424" t="s">
        <v>130</v>
      </c>
      <c r="DE8" s="312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7" t="s">
        <v>137</v>
      </c>
      <c r="DL8" s="427" t="s">
        <v>138</v>
      </c>
      <c r="DM8" s="427" t="s">
        <v>690</v>
      </c>
      <c r="DN8" s="427" t="s">
        <v>691</v>
      </c>
      <c r="DO8" s="427" t="s">
        <v>692</v>
      </c>
      <c r="DP8" s="427" t="s">
        <v>693</v>
      </c>
      <c r="DQ8" s="427" t="s">
        <v>694</v>
      </c>
      <c r="DR8" s="427"/>
      <c r="DS8" s="427"/>
      <c r="DT8" s="427"/>
      <c r="DU8" s="427"/>
      <c r="DV8" s="427"/>
      <c r="DW8" s="427"/>
      <c r="DX8" s="427"/>
      <c r="DY8" s="427"/>
      <c r="DZ8" s="427"/>
      <c r="EA8" s="328"/>
      <c r="EB8" s="263">
        <v>45381</v>
      </c>
    </row>
    <row r="9" spans="1:132" s="52" customFormat="1" ht="1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47"/>
      <c r="BJ9" s="493"/>
      <c r="BK9" s="288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434"/>
      <c r="DN9" s="434"/>
      <c r="DO9" s="434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>
        <v>1002164</v>
      </c>
      <c r="BI10" s="54">
        <v>1008590</v>
      </c>
      <c r="BJ10" s="494">
        <v>1004857</v>
      </c>
      <c r="BK10" s="100">
        <v>1006464</v>
      </c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15863</v>
      </c>
      <c r="BV10" s="58">
        <f t="shared" si="0"/>
        <v>9454</v>
      </c>
      <c r="BW10" s="58">
        <f t="shared" si="0"/>
        <v>11417</v>
      </c>
      <c r="BX10" s="58">
        <f t="shared" si="0"/>
        <v>12059</v>
      </c>
      <c r="BY10" s="58">
        <f t="shared" si="0"/>
        <v>1313</v>
      </c>
      <c r="BZ10" s="58">
        <f t="shared" si="0"/>
        <v>1632</v>
      </c>
      <c r="CA10" s="58">
        <f t="shared" si="0"/>
        <v>1488</v>
      </c>
      <c r="CB10" s="58">
        <f t="shared" si="0"/>
        <v>3999</v>
      </c>
      <c r="CC10" s="58">
        <f t="shared" si="0"/>
        <v>-3320</v>
      </c>
      <c r="CD10" s="382">
        <f t="shared" si="0"/>
        <v>-10005</v>
      </c>
      <c r="CE10" s="101">
        <f t="shared" si="1" ref="CE10:CN14">Y10-M10</f>
        <v>-9265</v>
      </c>
      <c r="CF10" s="58">
        <f t="shared" si="1"/>
        <v>-15598</v>
      </c>
      <c r="CG10" s="58">
        <f t="shared" si="1"/>
        <v>-19300</v>
      </c>
      <c r="CH10" s="58">
        <f t="shared" si="1"/>
        <v>-10834</v>
      </c>
      <c r="CI10" s="58">
        <f t="shared" si="1"/>
        <v>-15854</v>
      </c>
      <c r="CJ10" s="223">
        <f t="shared" si="1"/>
        <v>-17329</v>
      </c>
      <c r="CK10" s="223">
        <f t="shared" si="1"/>
        <v>-8601</v>
      </c>
      <c r="CL10" s="223">
        <f t="shared" si="1"/>
        <v>-8672</v>
      </c>
      <c r="CM10" s="223">
        <f t="shared" si="1"/>
        <v>-7944</v>
      </c>
      <c r="CN10" s="249">
        <f t="shared" si="1"/>
        <v>-3022</v>
      </c>
      <c r="CO10" s="249">
        <f t="shared" si="2" ref="CO10:CX14">AI10-W10</f>
        <v>8167</v>
      </c>
      <c r="CP10" s="362">
        <f t="shared" si="2"/>
        <v>-2094</v>
      </c>
      <c r="CQ10" s="196">
        <f t="shared" si="2"/>
        <v>2941</v>
      </c>
      <c r="CR10" s="249">
        <f t="shared" si="2"/>
        <v>9338</v>
      </c>
      <c r="CS10" s="249">
        <f t="shared" si="2"/>
        <v>8466</v>
      </c>
      <c r="CT10" s="249">
        <f t="shared" si="2"/>
        <v>-2570</v>
      </c>
      <c r="CU10" s="249">
        <f t="shared" si="2"/>
        <v>-1297</v>
      </c>
      <c r="CV10" s="249">
        <f t="shared" si="2"/>
        <v>-4157</v>
      </c>
      <c r="CW10" s="249">
        <f t="shared" si="2"/>
        <v>1049</v>
      </c>
      <c r="CX10" s="249">
        <f t="shared" si="2"/>
        <v>-4736</v>
      </c>
      <c r="CY10" s="249">
        <f t="shared" si="3" ref="CY10:DH14">AS10-AG10</f>
        <v>-8806</v>
      </c>
      <c r="CZ10" s="249">
        <f t="shared" si="3"/>
        <v>-14229</v>
      </c>
      <c r="DA10" s="249">
        <f t="shared" si="3"/>
        <v>-19958</v>
      </c>
      <c r="DB10" s="362">
        <f t="shared" si="3"/>
        <v>2364</v>
      </c>
      <c r="DC10" s="362">
        <f t="shared" si="3"/>
        <v>-14488</v>
      </c>
      <c r="DD10" s="362">
        <f t="shared" si="3"/>
        <v>-17180</v>
      </c>
      <c r="DE10" s="362">
        <f t="shared" si="3"/>
        <v>-18224</v>
      </c>
      <c r="DF10" s="362">
        <f t="shared" si="3"/>
        <v>-5984</v>
      </c>
      <c r="DG10" s="362">
        <f t="shared" si="3"/>
        <v>-10979</v>
      </c>
      <c r="DH10" s="362">
        <f t="shared" si="3"/>
        <v>-7944</v>
      </c>
      <c r="DI10" s="362">
        <f t="shared" si="4" ref="DI10:DQ14">BC10-AQ10</f>
        <v>-10235</v>
      </c>
      <c r="DJ10" s="362">
        <f t="shared" si="4"/>
        <v>-6064</v>
      </c>
      <c r="DK10" s="362">
        <f t="shared" si="4"/>
        <v>-4707</v>
      </c>
      <c r="DL10" s="362">
        <f t="shared" si="4"/>
        <v>-9133</v>
      </c>
      <c r="DM10" s="362">
        <f t="shared" si="4"/>
        <v>-7558</v>
      </c>
      <c r="DN10" s="362">
        <f t="shared" si="4"/>
        <v>-14368</v>
      </c>
      <c r="DO10" s="362">
        <f t="shared" si="4"/>
        <v>2828</v>
      </c>
      <c r="DP10" s="362">
        <f t="shared" si="4"/>
        <v>-879</v>
      </c>
      <c r="DQ10" s="362">
        <f t="shared" si="4"/>
        <v>4081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1006464</v>
      </c>
    </row>
    <row r="11" spans="1:132" s="52" customFormat="1" ht="1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>
        <v>157049</v>
      </c>
      <c r="BI11" s="54">
        <v>151811</v>
      </c>
      <c r="BJ11" s="494">
        <v>156307</v>
      </c>
      <c r="BK11" s="100">
        <v>157411</v>
      </c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1209</v>
      </c>
      <c r="BV11" s="58">
        <f t="shared" si="0"/>
        <v>8449</v>
      </c>
      <c r="BW11" s="58">
        <f t="shared" si="0"/>
        <v>5973</v>
      </c>
      <c r="BX11" s="58">
        <f t="shared" si="0"/>
        <v>5155</v>
      </c>
      <c r="BY11" s="58">
        <f t="shared" si="0"/>
        <v>13632</v>
      </c>
      <c r="BZ11" s="58">
        <f t="shared" si="0"/>
        <v>12786</v>
      </c>
      <c r="CA11" s="58">
        <f t="shared" si="0"/>
        <v>10763</v>
      </c>
      <c r="CB11" s="58">
        <f t="shared" si="0"/>
        <v>6731</v>
      </c>
      <c r="CC11" s="58">
        <f t="shared" si="0"/>
        <v>11666</v>
      </c>
      <c r="CD11" s="382">
        <f t="shared" si="0"/>
        <v>14249</v>
      </c>
      <c r="CE11" s="101">
        <f t="shared" si="1"/>
        <v>13567</v>
      </c>
      <c r="CF11" s="58">
        <f t="shared" si="1"/>
        <v>17553</v>
      </c>
      <c r="CG11" s="58">
        <f t="shared" si="1"/>
        <v>19146</v>
      </c>
      <c r="CH11" s="58">
        <f t="shared" si="1"/>
        <v>8292</v>
      </c>
      <c r="CI11" s="58">
        <f t="shared" si="1"/>
        <v>13289</v>
      </c>
      <c r="CJ11" s="223">
        <f t="shared" si="1"/>
        <v>14293</v>
      </c>
      <c r="CK11" s="223">
        <f t="shared" si="1"/>
        <v>5906</v>
      </c>
      <c r="CL11" s="223">
        <f t="shared" si="1"/>
        <v>5462</v>
      </c>
      <c r="CM11" s="223">
        <f t="shared" si="1"/>
        <v>2282</v>
      </c>
      <c r="CN11" s="249">
        <f t="shared" si="1"/>
        <v>-2449</v>
      </c>
      <c r="CO11" s="249">
        <f t="shared" si="2"/>
        <v>-13726</v>
      </c>
      <c r="CP11" s="362">
        <f t="shared" si="2"/>
        <v>-1693</v>
      </c>
      <c r="CQ11" s="196">
        <f t="shared" si="2"/>
        <v>-6825</v>
      </c>
      <c r="CR11" s="249">
        <f t="shared" si="2"/>
        <v>-13055</v>
      </c>
      <c r="CS11" s="249">
        <f t="shared" si="2"/>
        <v>-12862</v>
      </c>
      <c r="CT11" s="249">
        <f t="shared" si="2"/>
        <v>-1181</v>
      </c>
      <c r="CU11" s="249">
        <f t="shared" si="2"/>
        <v>-867</v>
      </c>
      <c r="CV11" s="249">
        <f t="shared" si="2"/>
        <v>-129</v>
      </c>
      <c r="CW11" s="249">
        <f t="shared" si="2"/>
        <v>-2954</v>
      </c>
      <c r="CX11" s="249">
        <f t="shared" si="2"/>
        <v>234</v>
      </c>
      <c r="CY11" s="249">
        <f t="shared" si="3"/>
        <v>7865</v>
      </c>
      <c r="CZ11" s="249">
        <f t="shared" si="3"/>
        <v>16864</v>
      </c>
      <c r="DA11" s="249">
        <f t="shared" si="3"/>
        <v>23338</v>
      </c>
      <c r="DB11" s="362">
        <f t="shared" si="3"/>
        <v>996</v>
      </c>
      <c r="DC11" s="362">
        <f t="shared" si="3"/>
        <v>18788</v>
      </c>
      <c r="DD11" s="362">
        <f t="shared" si="3"/>
        <v>21273</v>
      </c>
      <c r="DE11" s="362">
        <f t="shared" si="3"/>
        <v>22158</v>
      </c>
      <c r="DF11" s="362">
        <f t="shared" si="3"/>
        <v>11262</v>
      </c>
      <c r="DG11" s="362">
        <f t="shared" si="3"/>
        <v>13235</v>
      </c>
      <c r="DH11" s="362">
        <f t="shared" si="3"/>
        <v>11779</v>
      </c>
      <c r="DI11" s="362">
        <f t="shared" si="4"/>
        <v>16008</v>
      </c>
      <c r="DJ11" s="362">
        <f t="shared" si="4"/>
        <v>12602</v>
      </c>
      <c r="DK11" s="362">
        <f t="shared" si="4"/>
        <v>11653</v>
      </c>
      <c r="DL11" s="362">
        <f t="shared" si="4"/>
        <v>12426</v>
      </c>
      <c r="DM11" s="362">
        <f t="shared" si="4"/>
        <v>11025</v>
      </c>
      <c r="DN11" s="362">
        <f t="shared" si="4"/>
        <v>18594</v>
      </c>
      <c r="DO11" s="362">
        <f t="shared" si="4"/>
        <v>1375</v>
      </c>
      <c r="DP11" s="362">
        <f t="shared" si="4"/>
        <v>5548</v>
      </c>
      <c r="DQ11" s="362">
        <f t="shared" si="4"/>
        <v>3948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157411</v>
      </c>
    </row>
    <row r="12" spans="1:132" s="52" customFormat="1" ht="1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>
        <v>155545</v>
      </c>
      <c r="BI12" s="54">
        <v>155764</v>
      </c>
      <c r="BJ12" s="494">
        <v>155776</v>
      </c>
      <c r="BK12" s="100">
        <v>156130</v>
      </c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3202</v>
      </c>
      <c r="BV12" s="58">
        <f t="shared" si="0"/>
        <v>3380</v>
      </c>
      <c r="BW12" s="58">
        <f t="shared" si="0"/>
        <v>3102</v>
      </c>
      <c r="BX12" s="58">
        <f t="shared" si="0"/>
        <v>2824</v>
      </c>
      <c r="BY12" s="58">
        <f t="shared" si="0"/>
        <v>2531</v>
      </c>
      <c r="BZ12" s="58">
        <f t="shared" si="0"/>
        <v>2222</v>
      </c>
      <c r="CA12" s="58">
        <f t="shared" si="0"/>
        <v>1844</v>
      </c>
      <c r="CB12" s="58">
        <f t="shared" si="0"/>
        <v>1695</v>
      </c>
      <c r="CC12" s="58">
        <f t="shared" si="0"/>
        <v>1222</v>
      </c>
      <c r="CD12" s="382">
        <f t="shared" si="0"/>
        <v>749</v>
      </c>
      <c r="CE12" s="101">
        <f t="shared" si="1"/>
        <v>644</v>
      </c>
      <c r="CF12" s="58">
        <f t="shared" si="1"/>
        <v>253</v>
      </c>
      <c r="CG12" s="58">
        <f t="shared" si="1"/>
        <v>-41</v>
      </c>
      <c r="CH12" s="58">
        <f t="shared" si="1"/>
        <v>-220</v>
      </c>
      <c r="CI12" s="58">
        <f t="shared" si="1"/>
        <v>-106</v>
      </c>
      <c r="CJ12" s="223">
        <f t="shared" si="1"/>
        <v>-67</v>
      </c>
      <c r="CK12" s="223">
        <f t="shared" si="1"/>
        <v>3</v>
      </c>
      <c r="CL12" s="223">
        <f t="shared" si="1"/>
        <v>121</v>
      </c>
      <c r="CM12" s="223">
        <f t="shared" si="1"/>
        <v>129</v>
      </c>
      <c r="CN12" s="249">
        <f t="shared" si="1"/>
        <v>72</v>
      </c>
      <c r="CO12" s="249">
        <f t="shared" si="2"/>
        <v>124</v>
      </c>
      <c r="CP12" s="362">
        <f t="shared" si="2"/>
        <v>227</v>
      </c>
      <c r="CQ12" s="196">
        <f t="shared" si="2"/>
        <v>323</v>
      </c>
      <c r="CR12" s="249">
        <f t="shared" si="2"/>
        <v>415</v>
      </c>
      <c r="CS12" s="249">
        <f t="shared" si="2"/>
        <v>261</v>
      </c>
      <c r="CT12" s="249">
        <f t="shared" si="2"/>
        <v>382</v>
      </c>
      <c r="CU12" s="249">
        <f t="shared" si="2"/>
        <v>561</v>
      </c>
      <c r="CV12" s="249">
        <f t="shared" si="2"/>
        <v>323</v>
      </c>
      <c r="CW12" s="249">
        <f t="shared" si="2"/>
        <v>442</v>
      </c>
      <c r="CX12" s="249">
        <f t="shared" si="2"/>
        <v>204</v>
      </c>
      <c r="CY12" s="249">
        <f t="shared" si="3"/>
        <v>354</v>
      </c>
      <c r="CZ12" s="249">
        <f t="shared" si="3"/>
        <v>674</v>
      </c>
      <c r="DA12" s="249">
        <f t="shared" si="3"/>
        <v>716</v>
      </c>
      <c r="DB12" s="362">
        <f t="shared" si="3"/>
        <v>562</v>
      </c>
      <c r="DC12" s="362">
        <f t="shared" si="3"/>
        <v>472</v>
      </c>
      <c r="DD12" s="362">
        <f t="shared" si="3"/>
        <v>392</v>
      </c>
      <c r="DE12" s="362">
        <f t="shared" si="3"/>
        <v>339</v>
      </c>
      <c r="DF12" s="362">
        <f t="shared" si="3"/>
        <v>241</v>
      </c>
      <c r="DG12" s="362">
        <f t="shared" si="3"/>
        <v>-65</v>
      </c>
      <c r="DH12" s="362">
        <f t="shared" si="3"/>
        <v>49</v>
      </c>
      <c r="DI12" s="362">
        <f t="shared" si="4"/>
        <v>253</v>
      </c>
      <c r="DJ12" s="362">
        <f t="shared" si="4"/>
        <v>291</v>
      </c>
      <c r="DK12" s="362">
        <f t="shared" si="4"/>
        <v>463</v>
      </c>
      <c r="DL12" s="362">
        <f t="shared" si="4"/>
        <v>48</v>
      </c>
      <c r="DM12" s="362">
        <f t="shared" si="4"/>
        <v>95</v>
      </c>
      <c r="DN12" s="362">
        <f t="shared" si="4"/>
        <v>260</v>
      </c>
      <c r="DO12" s="362">
        <f t="shared" si="4"/>
        <v>497</v>
      </c>
      <c r="DP12" s="362">
        <f t="shared" si="4"/>
        <v>489</v>
      </c>
      <c r="DQ12" s="362">
        <f t="shared" si="4"/>
        <v>1014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156130</v>
      </c>
    </row>
    <row r="13" spans="1:132" s="52" customFormat="1" ht="1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>
        <v>11305</v>
      </c>
      <c r="BI13" s="54">
        <v>11309</v>
      </c>
      <c r="BJ13" s="494">
        <v>11327</v>
      </c>
      <c r="BK13" s="100">
        <v>11334</v>
      </c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430</v>
      </c>
      <c r="BV13" s="58">
        <f t="shared" si="0"/>
        <v>399</v>
      </c>
      <c r="BW13" s="58">
        <f t="shared" si="0"/>
        <v>352</v>
      </c>
      <c r="BX13" s="58">
        <f t="shared" si="0"/>
        <v>303</v>
      </c>
      <c r="BY13" s="58">
        <f t="shared" si="0"/>
        <v>257</v>
      </c>
      <c r="BZ13" s="58">
        <f t="shared" si="0"/>
        <v>195</v>
      </c>
      <c r="CA13" s="58">
        <f t="shared" si="0"/>
        <v>145</v>
      </c>
      <c r="CB13" s="58">
        <f t="shared" si="0"/>
        <v>115</v>
      </c>
      <c r="CC13" s="58">
        <f t="shared" si="0"/>
        <v>32</v>
      </c>
      <c r="CD13" s="382">
        <f t="shared" si="0"/>
        <v>-34</v>
      </c>
      <c r="CE13" s="101">
        <f t="shared" si="1"/>
        <v>-76</v>
      </c>
      <c r="CF13" s="58">
        <f t="shared" si="1"/>
        <v>-110</v>
      </c>
      <c r="CG13" s="58">
        <f t="shared" si="1"/>
        <v>-163</v>
      </c>
      <c r="CH13" s="58">
        <f t="shared" si="1"/>
        <v>-209</v>
      </c>
      <c r="CI13" s="58">
        <f t="shared" si="1"/>
        <v>-205</v>
      </c>
      <c r="CJ13" s="223">
        <f t="shared" si="1"/>
        <v>-206</v>
      </c>
      <c r="CK13" s="223">
        <f t="shared" si="1"/>
        <v>-206</v>
      </c>
      <c r="CL13" s="223">
        <f t="shared" si="1"/>
        <v>-201</v>
      </c>
      <c r="CM13" s="223">
        <f t="shared" si="1"/>
        <v>-234</v>
      </c>
      <c r="CN13" s="249">
        <f t="shared" si="1"/>
        <v>-248</v>
      </c>
      <c r="CO13" s="249">
        <f t="shared" si="2"/>
        <v>-227</v>
      </c>
      <c r="CP13" s="362">
        <f t="shared" si="2"/>
        <v>-213</v>
      </c>
      <c r="CQ13" s="196">
        <f t="shared" si="2"/>
        <v>-189</v>
      </c>
      <c r="CR13" s="249">
        <f t="shared" si="2"/>
        <v>-231</v>
      </c>
      <c r="CS13" s="249">
        <f t="shared" si="2"/>
        <v>-230</v>
      </c>
      <c r="CT13" s="249">
        <f t="shared" si="2"/>
        <v>-164</v>
      </c>
      <c r="CU13" s="249">
        <f t="shared" si="2"/>
        <v>-162</v>
      </c>
      <c r="CV13" s="249">
        <f t="shared" si="2"/>
        <v>-152</v>
      </c>
      <c r="CW13" s="249">
        <f t="shared" si="2"/>
        <v>-136</v>
      </c>
      <c r="CX13" s="249">
        <f t="shared" si="2"/>
        <v>-158</v>
      </c>
      <c r="CY13" s="249">
        <f t="shared" si="3"/>
        <v>-151</v>
      </c>
      <c r="CZ13" s="249">
        <f t="shared" si="3"/>
        <v>-104</v>
      </c>
      <c r="DA13" s="249">
        <f t="shared" si="3"/>
        <v>-91</v>
      </c>
      <c r="DB13" s="362">
        <f t="shared" si="3"/>
        <v>-103</v>
      </c>
      <c r="DC13" s="362">
        <f t="shared" si="3"/>
        <v>-122</v>
      </c>
      <c r="DD13" s="362">
        <f t="shared" si="3"/>
        <v>-90</v>
      </c>
      <c r="DE13" s="362">
        <f t="shared" si="3"/>
        <v>-80</v>
      </c>
      <c r="DF13" s="362">
        <f t="shared" si="3"/>
        <v>-113</v>
      </c>
      <c r="DG13" s="362">
        <f t="shared" si="3"/>
        <v>-122</v>
      </c>
      <c r="DH13" s="362">
        <f t="shared" si="3"/>
        <v>-153</v>
      </c>
      <c r="DI13" s="362">
        <f t="shared" si="4"/>
        <v>-119</v>
      </c>
      <c r="DJ13" s="362">
        <f t="shared" si="4"/>
        <v>-87</v>
      </c>
      <c r="DK13" s="362">
        <f t="shared" si="4"/>
        <v>-78</v>
      </c>
      <c r="DL13" s="362">
        <f t="shared" si="4"/>
        <v>-152</v>
      </c>
      <c r="DM13" s="362">
        <f t="shared" si="4"/>
        <v>-142</v>
      </c>
      <c r="DN13" s="362">
        <f t="shared" si="4"/>
        <v>-116</v>
      </c>
      <c r="DO13" s="362">
        <f t="shared" si="4"/>
        <v>-98</v>
      </c>
      <c r="DP13" s="362">
        <f t="shared" si="4"/>
        <v>-81</v>
      </c>
      <c r="DQ13" s="362">
        <f t="shared" si="4"/>
        <v>-76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11334</v>
      </c>
    </row>
    <row r="14" spans="1:132" s="52" customFormat="1" ht="1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>
        <v>2971</v>
      </c>
      <c r="BI14" s="54">
        <v>2972</v>
      </c>
      <c r="BJ14" s="494">
        <v>2969</v>
      </c>
      <c r="BK14" s="100">
        <v>2977</v>
      </c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20</v>
      </c>
      <c r="BV14" s="58">
        <f t="shared" si="0"/>
        <v>31</v>
      </c>
      <c r="BW14" s="58">
        <f t="shared" si="0"/>
        <v>18</v>
      </c>
      <c r="BX14" s="58">
        <f t="shared" si="0"/>
        <v>8</v>
      </c>
      <c r="BY14" s="58">
        <f t="shared" si="0"/>
        <v>1</v>
      </c>
      <c r="BZ14" s="58">
        <f t="shared" si="0"/>
        <v>-1</v>
      </c>
      <c r="CA14" s="58">
        <f t="shared" si="0"/>
        <v>-2</v>
      </c>
      <c r="CB14" s="58">
        <f t="shared" si="0"/>
        <v>2</v>
      </c>
      <c r="CC14" s="58">
        <f t="shared" si="0"/>
        <v>-1</v>
      </c>
      <c r="CD14" s="382">
        <f t="shared" si="0"/>
        <v>-4</v>
      </c>
      <c r="CE14" s="101">
        <f t="shared" si="1"/>
        <v>-7</v>
      </c>
      <c r="CF14" s="58">
        <f t="shared" si="1"/>
        <v>-14</v>
      </c>
      <c r="CG14" s="58">
        <f t="shared" si="1"/>
        <v>-21</v>
      </c>
      <c r="CH14" s="58">
        <f t="shared" si="1"/>
        <v>-40</v>
      </c>
      <c r="CI14" s="58">
        <f t="shared" si="1"/>
        <v>-20</v>
      </c>
      <c r="CJ14" s="223">
        <f t="shared" si="1"/>
        <v>-13</v>
      </c>
      <c r="CK14" s="223">
        <f t="shared" si="1"/>
        <v>-14</v>
      </c>
      <c r="CL14" s="223">
        <f t="shared" si="1"/>
        <v>-12</v>
      </c>
      <c r="CM14" s="223">
        <f t="shared" si="1"/>
        <v>-19</v>
      </c>
      <c r="CN14" s="249">
        <f t="shared" si="1"/>
        <v>-24</v>
      </c>
      <c r="CO14" s="249">
        <f t="shared" si="2"/>
        <v>-19</v>
      </c>
      <c r="CP14" s="362">
        <f t="shared" si="2"/>
        <v>-20</v>
      </c>
      <c r="CQ14" s="196">
        <f t="shared" si="2"/>
        <v>-21</v>
      </c>
      <c r="CR14" s="249">
        <f t="shared" si="2"/>
        <v>-19</v>
      </c>
      <c r="CS14" s="249">
        <f t="shared" si="2"/>
        <v>-18</v>
      </c>
      <c r="CT14" s="249">
        <f t="shared" si="2"/>
        <v>47</v>
      </c>
      <c r="CU14" s="249">
        <f t="shared" si="2"/>
        <v>34</v>
      </c>
      <c r="CV14" s="249">
        <f t="shared" si="2"/>
        <v>21</v>
      </c>
      <c r="CW14" s="249">
        <f t="shared" si="2"/>
        <v>25</v>
      </c>
      <c r="CX14" s="249">
        <f t="shared" si="2"/>
        <v>6</v>
      </c>
      <c r="CY14" s="249">
        <f t="shared" si="3"/>
        <v>-19</v>
      </c>
      <c r="CZ14" s="249">
        <f t="shared" si="3"/>
        <v>-4</v>
      </c>
      <c r="DA14" s="249">
        <f t="shared" si="3"/>
        <v>-14</v>
      </c>
      <c r="DB14" s="362">
        <f t="shared" si="3"/>
        <v>1</v>
      </c>
      <c r="DC14" s="362">
        <f t="shared" si="3"/>
        <v>-8</v>
      </c>
      <c r="DD14" s="362">
        <f t="shared" si="3"/>
        <v>-5</v>
      </c>
      <c r="DE14" s="362">
        <f t="shared" si="3"/>
        <v>-16</v>
      </c>
      <c r="DF14" s="362">
        <f t="shared" si="3"/>
        <v>-70</v>
      </c>
      <c r="DG14" s="362">
        <f t="shared" si="3"/>
        <v>-60</v>
      </c>
      <c r="DH14" s="362">
        <f t="shared" si="3"/>
        <v>-52</v>
      </c>
      <c r="DI14" s="362">
        <f t="shared" si="4"/>
        <v>-45</v>
      </c>
      <c r="DJ14" s="362">
        <f t="shared" si="4"/>
        <v>-23</v>
      </c>
      <c r="DK14" s="362">
        <f t="shared" si="4"/>
        <v>7</v>
      </c>
      <c r="DL14" s="362">
        <f t="shared" si="4"/>
        <v>-16</v>
      </c>
      <c r="DM14" s="362">
        <f t="shared" si="4"/>
        <v>-4</v>
      </c>
      <c r="DN14" s="362">
        <f t="shared" si="4"/>
        <v>-14</v>
      </c>
      <c r="DO14" s="362">
        <f t="shared" si="4"/>
        <v>0</v>
      </c>
      <c r="DP14" s="362">
        <f t="shared" si="4"/>
        <v>-2</v>
      </c>
      <c r="DQ14" s="362">
        <f t="shared" si="4"/>
        <v>17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2977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1305193</v>
      </c>
      <c r="D15" s="62">
        <f t="shared" si="5"/>
        <v>1306119</v>
      </c>
      <c r="E15" s="62">
        <f t="shared" si="5"/>
        <v>1306665</v>
      </c>
      <c r="F15" s="62">
        <f t="shared" si="5"/>
        <v>1307111</v>
      </c>
      <c r="G15" s="62">
        <f t="shared" si="5"/>
        <v>1308107</v>
      </c>
      <c r="H15" s="62">
        <f t="shared" si="5"/>
        <v>1309046</v>
      </c>
      <c r="I15" s="62">
        <f t="shared" si="5"/>
        <v>1310960</v>
      </c>
      <c r="J15" s="62">
        <f t="shared" si="5"/>
        <v>1312244</v>
      </c>
      <c r="K15" s="62">
        <f t="shared" si="5"/>
        <v>1315590</v>
      </c>
      <c r="L15" s="63">
        <f t="shared" si="5"/>
        <v>1319696</v>
      </c>
      <c r="M15" s="62">
        <f t="shared" si="5"/>
        <v>1320110</v>
      </c>
      <c r="N15" s="62">
        <f t="shared" si="5"/>
        <v>1323239</v>
      </c>
      <c r="O15" s="62">
        <f t="shared" si="5"/>
        <v>1325917</v>
      </c>
      <c r="P15" s="62">
        <f t="shared" si="5"/>
        <v>1327832</v>
      </c>
      <c r="Q15" s="62">
        <f t="shared" si="5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89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89">
        <v>1329034</v>
      </c>
      <c r="BI15" s="61">
        <v>1330446</v>
      </c>
      <c r="BJ15" s="495">
        <v>1331236</v>
      </c>
      <c r="BK15" s="289">
        <v>1334316</v>
      </c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20724</v>
      </c>
      <c r="BV15" s="65">
        <f t="shared" si="6"/>
        <v>21713</v>
      </c>
      <c r="BW15" s="65">
        <f t="shared" si="6"/>
        <v>20862</v>
      </c>
      <c r="BX15" s="65">
        <f t="shared" si="6"/>
        <v>20349</v>
      </c>
      <c r="BY15" s="65">
        <f t="shared" si="6"/>
        <v>17734</v>
      </c>
      <c r="BZ15" s="65">
        <f t="shared" si="7" ref="BZ15:CH15">SUM(BZ10:BZ14)</f>
        <v>16834</v>
      </c>
      <c r="CA15" s="65">
        <f t="shared" si="7"/>
        <v>14238</v>
      </c>
      <c r="CB15" s="65">
        <f t="shared" si="7"/>
        <v>12542</v>
      </c>
      <c r="CC15" s="65">
        <f t="shared" si="7"/>
        <v>9599</v>
      </c>
      <c r="CD15" s="383">
        <f t="shared" si="7"/>
        <v>4955</v>
      </c>
      <c r="CE15" s="406">
        <f t="shared" si="7"/>
        <v>4863</v>
      </c>
      <c r="CF15" s="65">
        <f t="shared" si="7"/>
        <v>2084</v>
      </c>
      <c r="CG15" s="65">
        <f t="shared" si="7"/>
        <v>-379</v>
      </c>
      <c r="CH15" s="65">
        <f t="shared" si="7"/>
        <v>-3011</v>
      </c>
      <c r="CI15" s="65">
        <f t="shared" si="8" ref="CI15:CJ15">SUM(CI10:CI14)</f>
        <v>-2896</v>
      </c>
      <c r="CJ15" s="224">
        <f t="shared" si="8"/>
        <v>-3322</v>
      </c>
      <c r="CK15" s="224">
        <f t="shared" si="9" ref="CK15:CL15">SUM(CK10:CK14)</f>
        <v>-2912</v>
      </c>
      <c r="CL15" s="224">
        <f t="shared" si="9"/>
        <v>-3302</v>
      </c>
      <c r="CM15" s="224">
        <f t="shared" si="10" ref="CM15:CN15">SUM(CM10:CM14)</f>
        <v>-5786</v>
      </c>
      <c r="CN15" s="250">
        <f t="shared" si="10"/>
        <v>-5671</v>
      </c>
      <c r="CO15" s="250">
        <f t="shared" si="11" ref="CO15:CQ15">SUM(CO10:CO14)</f>
        <v>-5681</v>
      </c>
      <c r="CP15" s="363">
        <f t="shared" si="11"/>
        <v>-3793</v>
      </c>
      <c r="CQ15" s="332">
        <f t="shared" si="11"/>
        <v>-3771</v>
      </c>
      <c r="CR15" s="250">
        <f t="shared" si="12" ref="CR15:CS15">SUM(CR10:CR14)</f>
        <v>-3552</v>
      </c>
      <c r="CS15" s="250">
        <f t="shared" si="12"/>
        <v>-4383</v>
      </c>
      <c r="CT15" s="250">
        <f t="shared" si="13" ref="CT15">SUM(CT10:CT14)</f>
        <v>-3486</v>
      </c>
      <c r="CU15" s="250">
        <f t="shared" si="14" ref="CU15">SUM(CU10:CU14)</f>
        <v>-1731</v>
      </c>
      <c r="CV15" s="250">
        <f t="shared" si="15" ref="CV15">SUM(CV10:CV14)</f>
        <v>-4094</v>
      </c>
      <c r="CW15" s="250">
        <f t="shared" si="16" ref="CW15">SUM(CW10:CW14)</f>
        <v>-1574</v>
      </c>
      <c r="CX15" s="250">
        <f t="shared" si="17" ref="CX15">SUM(CX10:CX14)</f>
        <v>-4450</v>
      </c>
      <c r="CY15" s="250">
        <f t="shared" si="18" ref="CY15">SUM(CY10:CY14)</f>
        <v>-757</v>
      </c>
      <c r="CZ15" s="250">
        <f t="shared" si="19" ref="CZ15">SUM(CZ10:CZ14)</f>
        <v>3201</v>
      </c>
      <c r="DA15" s="250">
        <f t="shared" si="20" ref="DA15">SUM(DA10:DA14)</f>
        <v>3991</v>
      </c>
      <c r="DB15" s="363">
        <f t="shared" si="21" ref="DB15">SUM(DB10:DB14)</f>
        <v>3820</v>
      </c>
      <c r="DC15" s="363">
        <f t="shared" si="22" ref="DC15">SUM(DC10:DC14)</f>
        <v>4642</v>
      </c>
      <c r="DD15" s="363">
        <f t="shared" si="23" ref="DD15">SUM(DD10:DD14)</f>
        <v>4390</v>
      </c>
      <c r="DE15" s="363">
        <f t="shared" si="24" ref="DE15">SUM(DE10:DE14)</f>
        <v>4177</v>
      </c>
      <c r="DF15" s="363">
        <f t="shared" si="25" ref="DF15">SUM(DF10:DF14)</f>
        <v>5336</v>
      </c>
      <c r="DG15" s="363">
        <f t="shared" si="26" ref="DG15">SUM(DG10:DG14)</f>
        <v>2009</v>
      </c>
      <c r="DH15" s="363">
        <f t="shared" si="27" ref="DH15">SUM(DH10:DH14)</f>
        <v>3679</v>
      </c>
      <c r="DI15" s="363">
        <f t="shared" si="28" ref="DI15">SUM(DI10:DI14)</f>
        <v>5862</v>
      </c>
      <c r="DJ15" s="363">
        <f t="shared" si="29" ref="DJ15">SUM(DJ10:DJ14)</f>
        <v>6719</v>
      </c>
      <c r="DK15" s="363">
        <f t="shared" si="30" ref="DK15:DL15">SUM(DK10:DK14)</f>
        <v>7338</v>
      </c>
      <c r="DL15" s="363">
        <f t="shared" si="30"/>
        <v>3173</v>
      </c>
      <c r="DM15" s="363">
        <f t="shared" si="31" ref="DM15:DN15">SUM(DM10:DM14)</f>
        <v>3416</v>
      </c>
      <c r="DN15" s="363">
        <f t="shared" si="31"/>
        <v>4356</v>
      </c>
      <c r="DO15" s="363">
        <f t="shared" si="32" ref="DO15:DP15">SUM(DO10:DO14)</f>
        <v>4602</v>
      </c>
      <c r="DP15" s="363">
        <f t="shared" si="32"/>
        <v>5075</v>
      </c>
      <c r="DQ15" s="363">
        <f t="shared" si="33" ref="DQ15">SUM(DQ10:DQ14)</f>
        <v>8984</v>
      </c>
      <c r="EA15" s="265"/>
      <c r="EB15" s="64">
        <f>SUM(EB10:EB14)</f>
        <v>1334316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47"/>
      <c r="BJ16" s="493"/>
      <c r="BK16" s="290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1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1">
        <v>169842</v>
      </c>
      <c r="BI17" s="73">
        <v>172863</v>
      </c>
      <c r="BJ17" s="497">
        <v>179322</v>
      </c>
      <c r="BK17" s="291">
        <v>177010</v>
      </c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4" ref="BU17:CD21">O17-C17</f>
        <v>54721</v>
      </c>
      <c r="BV17" s="77">
        <f t="shared" si="34"/>
        <v>50207</v>
      </c>
      <c r="BW17" s="77">
        <f t="shared" si="34"/>
        <v>45682</v>
      </c>
      <c r="BX17" s="77">
        <f t="shared" si="34"/>
        <v>44521</v>
      </c>
      <c r="BY17" s="77">
        <f t="shared" si="34"/>
        <v>32734</v>
      </c>
      <c r="BZ17" s="77">
        <f t="shared" si="34"/>
        <v>29471</v>
      </c>
      <c r="CA17" s="77">
        <f t="shared" si="34"/>
        <v>34382</v>
      </c>
      <c r="CB17" s="77">
        <f t="shared" si="34"/>
        <v>34447</v>
      </c>
      <c r="CC17" s="77">
        <f t="shared" si="34"/>
        <v>26176</v>
      </c>
      <c r="CD17" s="385">
        <f t="shared" si="34"/>
        <v>26820</v>
      </c>
      <c r="CE17" s="408">
        <f t="shared" si="35" ref="CE17:CN21">Y17-M17</f>
        <v>12099</v>
      </c>
      <c r="CF17" s="77">
        <f t="shared" si="35"/>
        <v>4462</v>
      </c>
      <c r="CG17" s="77">
        <f t="shared" si="35"/>
        <v>-19691</v>
      </c>
      <c r="CH17" s="77">
        <f t="shared" si="35"/>
        <v>-18390</v>
      </c>
      <c r="CI17" s="77">
        <f t="shared" si="35"/>
        <v>-23133</v>
      </c>
      <c r="CJ17" s="226">
        <f t="shared" si="35"/>
        <v>-20874</v>
      </c>
      <c r="CK17" s="226">
        <f t="shared" si="35"/>
        <v>-20391</v>
      </c>
      <c r="CL17" s="226">
        <f t="shared" si="35"/>
        <v>-24259</v>
      </c>
      <c r="CM17" s="226">
        <f t="shared" si="35"/>
        <v>-36572</v>
      </c>
      <c r="CN17" s="252">
        <f t="shared" si="35"/>
        <v>-24968</v>
      </c>
      <c r="CO17" s="252">
        <f t="shared" si="36" ref="CO17:CX21">AI17-W17</f>
        <v>-25265</v>
      </c>
      <c r="CP17" s="365">
        <f t="shared" si="36"/>
        <v>-28693</v>
      </c>
      <c r="CQ17" s="334">
        <f t="shared" si="36"/>
        <v>-8456</v>
      </c>
      <c r="CR17" s="252">
        <f t="shared" si="36"/>
        <v>-11901</v>
      </c>
      <c r="CS17" s="252">
        <f t="shared" si="36"/>
        <v>-6734</v>
      </c>
      <c r="CT17" s="252">
        <f t="shared" si="36"/>
        <v>-18717</v>
      </c>
      <c r="CU17" s="252">
        <f t="shared" si="36"/>
        <v>-6978</v>
      </c>
      <c r="CV17" s="252">
        <f t="shared" si="36"/>
        <v>-7199</v>
      </c>
      <c r="CW17" s="252">
        <f t="shared" si="36"/>
        <v>-578</v>
      </c>
      <c r="CX17" s="252">
        <f t="shared" si="36"/>
        <v>-3843</v>
      </c>
      <c r="CY17" s="252">
        <f t="shared" si="37" ref="CY17:DH21">AS17-AG17</f>
        <v>6055</v>
      </c>
      <c r="CZ17" s="252">
        <f t="shared" si="37"/>
        <v>-10965</v>
      </c>
      <c r="DA17" s="252">
        <f t="shared" si="37"/>
        <v>-21516</v>
      </c>
      <c r="DB17" s="365">
        <f t="shared" si="37"/>
        <v>-10516</v>
      </c>
      <c r="DC17" s="365">
        <f t="shared" si="37"/>
        <v>-8285</v>
      </c>
      <c r="DD17" s="365">
        <f t="shared" si="37"/>
        <v>-4830</v>
      </c>
      <c r="DE17" s="365">
        <f t="shared" si="37"/>
        <v>-78</v>
      </c>
      <c r="DF17" s="365">
        <f t="shared" si="37"/>
        <v>15108</v>
      </c>
      <c r="DG17" s="365">
        <f t="shared" si="37"/>
        <v>8568</v>
      </c>
      <c r="DH17" s="365">
        <f t="shared" si="37"/>
        <v>12470</v>
      </c>
      <c r="DI17" s="365">
        <f t="shared" si="38" ref="DI17:DQ21">BC17-AQ17</f>
        <v>2183</v>
      </c>
      <c r="DJ17" s="365">
        <f t="shared" si="38"/>
        <v>6218</v>
      </c>
      <c r="DK17" s="365">
        <f t="shared" si="38"/>
        <v>484</v>
      </c>
      <c r="DL17" s="365">
        <f t="shared" si="38"/>
        <v>2482</v>
      </c>
      <c r="DM17" s="365">
        <f t="shared" si="38"/>
        <v>17257</v>
      </c>
      <c r="DN17" s="365">
        <f t="shared" si="38"/>
        <v>-5083</v>
      </c>
      <c r="DO17" s="365">
        <f t="shared" si="38"/>
        <v>-3134</v>
      </c>
      <c r="DP17" s="365">
        <f t="shared" si="38"/>
        <v>-1187</v>
      </c>
      <c r="DQ17" s="365">
        <f t="shared" si="38"/>
        <v>-1975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177010</v>
      </c>
    </row>
    <row r="18" spans="1:132" s="52" customFormat="1" ht="1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1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1">
        <v>65003</v>
      </c>
      <c r="BI18" s="73">
        <v>63151</v>
      </c>
      <c r="BJ18" s="497">
        <v>67006</v>
      </c>
      <c r="BK18" s="291">
        <v>67855</v>
      </c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4"/>
        <v>8222</v>
      </c>
      <c r="BV18" s="77">
        <f t="shared" si="34"/>
        <v>11471</v>
      </c>
      <c r="BW18" s="77">
        <f t="shared" si="34"/>
        <v>7630</v>
      </c>
      <c r="BX18" s="77">
        <f t="shared" si="34"/>
        <v>6168</v>
      </c>
      <c r="BY18" s="77">
        <f t="shared" si="34"/>
        <v>8633</v>
      </c>
      <c r="BZ18" s="77">
        <f t="shared" si="34"/>
        <v>6017</v>
      </c>
      <c r="CA18" s="77">
        <f t="shared" si="34"/>
        <v>4405</v>
      </c>
      <c r="CB18" s="77">
        <f t="shared" si="34"/>
        <v>3012</v>
      </c>
      <c r="CC18" s="77">
        <f t="shared" si="34"/>
        <v>5095</v>
      </c>
      <c r="CD18" s="385">
        <f t="shared" si="34"/>
        <v>7431</v>
      </c>
      <c r="CE18" s="408">
        <f t="shared" si="35"/>
        <v>3660</v>
      </c>
      <c r="CF18" s="77">
        <f t="shared" si="35"/>
        <v>6609</v>
      </c>
      <c r="CG18" s="77">
        <f t="shared" si="35"/>
        <v>6166</v>
      </c>
      <c r="CH18" s="77">
        <f t="shared" si="35"/>
        <v>366</v>
      </c>
      <c r="CI18" s="77">
        <f t="shared" si="35"/>
        <v>5195</v>
      </c>
      <c r="CJ18" s="226">
        <f t="shared" si="35"/>
        <v>7079</v>
      </c>
      <c r="CK18" s="226">
        <f t="shared" si="35"/>
        <v>3494</v>
      </c>
      <c r="CL18" s="226">
        <f t="shared" si="35"/>
        <v>4047</v>
      </c>
      <c r="CM18" s="226">
        <f t="shared" si="35"/>
        <v>1295</v>
      </c>
      <c r="CN18" s="252">
        <f t="shared" si="35"/>
        <v>607</v>
      </c>
      <c r="CO18" s="252">
        <f t="shared" si="36"/>
        <v>-14687</v>
      </c>
      <c r="CP18" s="365">
        <f t="shared" si="36"/>
        <v>-10104</v>
      </c>
      <c r="CQ18" s="334">
        <f t="shared" si="36"/>
        <v>-8924</v>
      </c>
      <c r="CR18" s="252">
        <f t="shared" si="36"/>
        <v>-13210</v>
      </c>
      <c r="CS18" s="252">
        <f t="shared" si="36"/>
        <v>-11619</v>
      </c>
      <c r="CT18" s="252">
        <f t="shared" si="36"/>
        <v>-5450</v>
      </c>
      <c r="CU18" s="252">
        <f t="shared" si="36"/>
        <v>-4299</v>
      </c>
      <c r="CV18" s="252">
        <f t="shared" si="36"/>
        <v>-4075</v>
      </c>
      <c r="CW18" s="252">
        <f t="shared" si="36"/>
        <v>-4830</v>
      </c>
      <c r="CX18" s="252">
        <f t="shared" si="36"/>
        <v>-4865</v>
      </c>
      <c r="CY18" s="252">
        <f t="shared" si="37"/>
        <v>2233</v>
      </c>
      <c r="CZ18" s="252">
        <f t="shared" si="37"/>
        <v>2962</v>
      </c>
      <c r="DA18" s="252">
        <f t="shared" si="37"/>
        <v>13728</v>
      </c>
      <c r="DB18" s="365">
        <f t="shared" si="37"/>
        <v>4495</v>
      </c>
      <c r="DC18" s="365">
        <f t="shared" si="37"/>
        <v>15748</v>
      </c>
      <c r="DD18" s="365">
        <f t="shared" si="37"/>
        <v>17662</v>
      </c>
      <c r="DE18" s="365">
        <f t="shared" si="37"/>
        <v>17985</v>
      </c>
      <c r="DF18" s="365">
        <f t="shared" si="37"/>
        <v>12891</v>
      </c>
      <c r="DG18" s="365">
        <f t="shared" si="37"/>
        <v>13405</v>
      </c>
      <c r="DH18" s="365">
        <f t="shared" si="37"/>
        <v>12435</v>
      </c>
      <c r="DI18" s="365">
        <f t="shared" si="38"/>
        <v>12447</v>
      </c>
      <c r="DJ18" s="365">
        <f t="shared" si="38"/>
        <v>9456</v>
      </c>
      <c r="DK18" s="365">
        <f t="shared" si="38"/>
        <v>6063</v>
      </c>
      <c r="DL18" s="365">
        <f t="shared" si="38"/>
        <v>7180</v>
      </c>
      <c r="DM18" s="365">
        <f t="shared" si="38"/>
        <v>7995</v>
      </c>
      <c r="DN18" s="365">
        <f t="shared" si="38"/>
        <v>10215</v>
      </c>
      <c r="DO18" s="365">
        <f t="shared" si="38"/>
        <v>-159</v>
      </c>
      <c r="DP18" s="365">
        <f t="shared" si="38"/>
        <v>2527</v>
      </c>
      <c r="DQ18" s="365">
        <f t="shared" si="38"/>
        <v>1928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67855</v>
      </c>
    </row>
    <row r="19" spans="1:132" s="52" customFormat="1" ht="1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1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1">
        <v>29059</v>
      </c>
      <c r="BI19" s="73">
        <v>27008</v>
      </c>
      <c r="BJ19" s="497">
        <v>28479</v>
      </c>
      <c r="BK19" s="291">
        <v>32440</v>
      </c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4"/>
        <v>3277</v>
      </c>
      <c r="BV19" s="77">
        <f t="shared" si="34"/>
        <v>5385</v>
      </c>
      <c r="BW19" s="77">
        <f t="shared" si="34"/>
        <v>7222</v>
      </c>
      <c r="BX19" s="77">
        <f t="shared" si="34"/>
        <v>8418</v>
      </c>
      <c r="BY19" s="77">
        <f t="shared" si="34"/>
        <v>6438</v>
      </c>
      <c r="BZ19" s="77">
        <f t="shared" si="34"/>
        <v>4748</v>
      </c>
      <c r="CA19" s="77">
        <f t="shared" si="34"/>
        <v>1107</v>
      </c>
      <c r="CB19" s="77">
        <f t="shared" si="34"/>
        <v>2809</v>
      </c>
      <c r="CC19" s="77">
        <f t="shared" si="34"/>
        <v>3046</v>
      </c>
      <c r="CD19" s="385">
        <f t="shared" si="34"/>
        <v>-90</v>
      </c>
      <c r="CE19" s="408">
        <f t="shared" si="35"/>
        <v>2519</v>
      </c>
      <c r="CF19" s="77">
        <f t="shared" si="35"/>
        <v>6884</v>
      </c>
      <c r="CG19" s="77">
        <f t="shared" si="35"/>
        <v>-2825</v>
      </c>
      <c r="CH19" s="77">
        <f t="shared" si="35"/>
        <v>-7893</v>
      </c>
      <c r="CI19" s="77">
        <f t="shared" si="35"/>
        <v>-3574</v>
      </c>
      <c r="CJ19" s="226">
        <f t="shared" si="35"/>
        <v>19</v>
      </c>
      <c r="CK19" s="226">
        <f t="shared" si="35"/>
        <v>-1289</v>
      </c>
      <c r="CL19" s="226">
        <f t="shared" si="35"/>
        <v>-3473</v>
      </c>
      <c r="CM19" s="226">
        <f t="shared" si="35"/>
        <v>2048</v>
      </c>
      <c r="CN19" s="252">
        <f t="shared" si="35"/>
        <v>4427</v>
      </c>
      <c r="CO19" s="252">
        <f t="shared" si="36"/>
        <v>1996</v>
      </c>
      <c r="CP19" s="365">
        <f t="shared" si="36"/>
        <v>2675</v>
      </c>
      <c r="CQ19" s="334">
        <f t="shared" si="36"/>
        <v>7651</v>
      </c>
      <c r="CR19" s="252">
        <f t="shared" si="36"/>
        <v>3640</v>
      </c>
      <c r="CS19" s="252">
        <f t="shared" si="36"/>
        <v>5210</v>
      </c>
      <c r="CT19" s="252">
        <f t="shared" si="36"/>
        <v>4365</v>
      </c>
      <c r="CU19" s="252">
        <f t="shared" si="36"/>
        <v>1625</v>
      </c>
      <c r="CV19" s="252">
        <f t="shared" si="36"/>
        <v>1030</v>
      </c>
      <c r="CW19" s="252">
        <f t="shared" si="36"/>
        <v>2687</v>
      </c>
      <c r="CX19" s="252">
        <f t="shared" si="36"/>
        <v>6329</v>
      </c>
      <c r="CY19" s="252">
        <f t="shared" si="37"/>
        <v>4619</v>
      </c>
      <c r="CZ19" s="252">
        <f t="shared" si="37"/>
        <v>-523</v>
      </c>
      <c r="DA19" s="252">
        <f t="shared" si="37"/>
        <v>-3267</v>
      </c>
      <c r="DB19" s="365">
        <f t="shared" si="37"/>
        <v>-2869</v>
      </c>
      <c r="DC19" s="365">
        <f t="shared" si="37"/>
        <v>-9613</v>
      </c>
      <c r="DD19" s="365">
        <f t="shared" si="37"/>
        <v>-6452</v>
      </c>
      <c r="DE19" s="365">
        <f t="shared" si="37"/>
        <v>-4084</v>
      </c>
      <c r="DF19" s="365">
        <f t="shared" si="37"/>
        <v>-1651</v>
      </c>
      <c r="DG19" s="365">
        <f t="shared" si="37"/>
        <v>568</v>
      </c>
      <c r="DH19" s="365">
        <f t="shared" si="37"/>
        <v>-945</v>
      </c>
      <c r="DI19" s="365">
        <f t="shared" si="38"/>
        <v>-5224</v>
      </c>
      <c r="DJ19" s="365">
        <f t="shared" si="38"/>
        <v>-3420</v>
      </c>
      <c r="DK19" s="365">
        <f t="shared" si="38"/>
        <v>-4429</v>
      </c>
      <c r="DL19" s="365">
        <f t="shared" si="38"/>
        <v>-3157</v>
      </c>
      <c r="DM19" s="365">
        <f t="shared" si="38"/>
        <v>-872</v>
      </c>
      <c r="DN19" s="365">
        <f t="shared" si="38"/>
        <v>-1532</v>
      </c>
      <c r="DO19" s="365">
        <f t="shared" si="38"/>
        <v>-2471</v>
      </c>
      <c r="DP19" s="365">
        <f t="shared" si="38"/>
        <v>-1657</v>
      </c>
      <c r="DQ19" s="365">
        <f t="shared" si="38"/>
        <v>2293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32440</v>
      </c>
    </row>
    <row r="20" spans="1:132" s="52" customFormat="1" ht="1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1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1">
        <v>1796</v>
      </c>
      <c r="BI20" s="73">
        <v>1714</v>
      </c>
      <c r="BJ20" s="497">
        <v>1788</v>
      </c>
      <c r="BK20" s="291">
        <v>1942</v>
      </c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4"/>
        <v>277</v>
      </c>
      <c r="BV20" s="77">
        <f t="shared" si="34"/>
        <v>865</v>
      </c>
      <c r="BW20" s="77">
        <f t="shared" si="34"/>
        <v>896</v>
      </c>
      <c r="BX20" s="77">
        <f t="shared" si="34"/>
        <v>814</v>
      </c>
      <c r="BY20" s="77">
        <f t="shared" si="34"/>
        <v>308</v>
      </c>
      <c r="BZ20" s="77">
        <f t="shared" si="34"/>
        <v>327</v>
      </c>
      <c r="CA20" s="77">
        <f t="shared" si="34"/>
        <v>299</v>
      </c>
      <c r="CB20" s="77">
        <f t="shared" si="34"/>
        <v>211</v>
      </c>
      <c r="CC20" s="77">
        <f t="shared" si="34"/>
        <v>100</v>
      </c>
      <c r="CD20" s="385">
        <f t="shared" si="34"/>
        <v>-1</v>
      </c>
      <c r="CE20" s="408">
        <f t="shared" si="35"/>
        <v>305</v>
      </c>
      <c r="CF20" s="77">
        <f t="shared" si="35"/>
        <v>523</v>
      </c>
      <c r="CG20" s="77">
        <f t="shared" si="35"/>
        <v>-198</v>
      </c>
      <c r="CH20" s="77">
        <f t="shared" si="35"/>
        <v>-1064</v>
      </c>
      <c r="CI20" s="77">
        <f t="shared" si="35"/>
        <v>-894</v>
      </c>
      <c r="CJ20" s="226">
        <f t="shared" si="35"/>
        <v>-549</v>
      </c>
      <c r="CK20" s="226">
        <f t="shared" si="35"/>
        <v>-89</v>
      </c>
      <c r="CL20" s="226">
        <f t="shared" si="35"/>
        <v>-354</v>
      </c>
      <c r="CM20" s="226">
        <f t="shared" si="35"/>
        <v>-201</v>
      </c>
      <c r="CN20" s="252">
        <f t="shared" si="35"/>
        <v>406</v>
      </c>
      <c r="CO20" s="252">
        <f t="shared" si="36"/>
        <v>442</v>
      </c>
      <c r="CP20" s="365">
        <f t="shared" si="36"/>
        <v>158</v>
      </c>
      <c r="CQ20" s="334">
        <f t="shared" si="36"/>
        <v>408</v>
      </c>
      <c r="CR20" s="252">
        <f t="shared" si="36"/>
        <v>144</v>
      </c>
      <c r="CS20" s="252">
        <f t="shared" si="36"/>
        <v>417</v>
      </c>
      <c r="CT20" s="252">
        <f t="shared" si="36"/>
        <v>206</v>
      </c>
      <c r="CU20" s="252">
        <f t="shared" si="36"/>
        <v>217</v>
      </c>
      <c r="CV20" s="252">
        <f t="shared" si="36"/>
        <v>184</v>
      </c>
      <c r="CW20" s="252">
        <f t="shared" si="36"/>
        <v>37</v>
      </c>
      <c r="CX20" s="252">
        <f t="shared" si="36"/>
        <v>328</v>
      </c>
      <c r="CY20" s="252">
        <f t="shared" si="37"/>
        <v>297</v>
      </c>
      <c r="CZ20" s="252">
        <f t="shared" si="37"/>
        <v>-272</v>
      </c>
      <c r="DA20" s="252">
        <f t="shared" si="37"/>
        <v>-412</v>
      </c>
      <c r="DB20" s="365">
        <f t="shared" si="37"/>
        <v>-173</v>
      </c>
      <c r="DC20" s="365">
        <f t="shared" si="37"/>
        <v>-643</v>
      </c>
      <c r="DD20" s="365">
        <f t="shared" si="37"/>
        <v>-645</v>
      </c>
      <c r="DE20" s="365">
        <f t="shared" si="37"/>
        <v>-449</v>
      </c>
      <c r="DF20" s="365">
        <f t="shared" si="37"/>
        <v>-148</v>
      </c>
      <c r="DG20" s="365">
        <f t="shared" si="37"/>
        <v>-30</v>
      </c>
      <c r="DH20" s="365">
        <f t="shared" si="37"/>
        <v>-29</v>
      </c>
      <c r="DI20" s="365">
        <f t="shared" si="38"/>
        <v>-50</v>
      </c>
      <c r="DJ20" s="365">
        <f t="shared" si="38"/>
        <v>-103</v>
      </c>
      <c r="DK20" s="365">
        <f t="shared" si="38"/>
        <v>-265</v>
      </c>
      <c r="DL20" s="365">
        <f t="shared" si="38"/>
        <v>-308</v>
      </c>
      <c r="DM20" s="365">
        <f t="shared" si="38"/>
        <v>-122</v>
      </c>
      <c r="DN20" s="365">
        <f t="shared" si="38"/>
        <v>-112</v>
      </c>
      <c r="DO20" s="365">
        <f t="shared" si="38"/>
        <v>-97</v>
      </c>
      <c r="DP20" s="365">
        <f t="shared" si="38"/>
        <v>98</v>
      </c>
      <c r="DQ20" s="365">
        <f t="shared" si="38"/>
        <v>223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1942</v>
      </c>
    </row>
    <row r="21" spans="1:132" s="52" customFormat="1" ht="1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1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1">
        <v>547</v>
      </c>
      <c r="BI21" s="73">
        <v>506</v>
      </c>
      <c r="BJ21" s="497">
        <v>504</v>
      </c>
      <c r="BK21" s="291">
        <v>529</v>
      </c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4"/>
        <v>37</v>
      </c>
      <c r="BV21" s="77">
        <f t="shared" si="34"/>
        <v>122</v>
      </c>
      <c r="BW21" s="77">
        <f t="shared" si="34"/>
        <v>208</v>
      </c>
      <c r="BX21" s="77">
        <f t="shared" si="34"/>
        <v>217</v>
      </c>
      <c r="BY21" s="77">
        <f t="shared" si="34"/>
        <v>89</v>
      </c>
      <c r="BZ21" s="77">
        <f t="shared" si="34"/>
        <v>122</v>
      </c>
      <c r="CA21" s="77">
        <f t="shared" si="34"/>
        <v>111</v>
      </c>
      <c r="CB21" s="77">
        <f t="shared" si="34"/>
        <v>118</v>
      </c>
      <c r="CC21" s="77">
        <f t="shared" si="34"/>
        <v>49</v>
      </c>
      <c r="CD21" s="385">
        <f t="shared" si="34"/>
        <v>43</v>
      </c>
      <c r="CE21" s="408">
        <f t="shared" si="35"/>
        <v>151</v>
      </c>
      <c r="CF21" s="77">
        <f t="shared" si="35"/>
        <v>152</v>
      </c>
      <c r="CG21" s="77">
        <f t="shared" si="35"/>
        <v>-30</v>
      </c>
      <c r="CH21" s="77">
        <f t="shared" si="35"/>
        <v>-180</v>
      </c>
      <c r="CI21" s="77">
        <f t="shared" si="35"/>
        <v>-206</v>
      </c>
      <c r="CJ21" s="226">
        <f t="shared" si="35"/>
        <v>-128</v>
      </c>
      <c r="CK21" s="226">
        <f t="shared" si="35"/>
        <v>0</v>
      </c>
      <c r="CL21" s="226">
        <f t="shared" si="35"/>
        <v>-65</v>
      </c>
      <c r="CM21" s="226">
        <f t="shared" si="35"/>
        <v>-69</v>
      </c>
      <c r="CN21" s="252">
        <f t="shared" si="35"/>
        <v>185</v>
      </c>
      <c r="CO21" s="252">
        <f t="shared" si="36"/>
        <v>242</v>
      </c>
      <c r="CP21" s="365">
        <f t="shared" si="36"/>
        <v>118</v>
      </c>
      <c r="CQ21" s="334">
        <f t="shared" si="36"/>
        <v>178</v>
      </c>
      <c r="CR21" s="252">
        <f t="shared" si="36"/>
        <v>143</v>
      </c>
      <c r="CS21" s="252">
        <f t="shared" si="36"/>
        <v>174</v>
      </c>
      <c r="CT21" s="252">
        <f t="shared" si="36"/>
        <v>130</v>
      </c>
      <c r="CU21" s="252">
        <f t="shared" si="36"/>
        <v>102</v>
      </c>
      <c r="CV21" s="252">
        <f t="shared" si="36"/>
        <v>63</v>
      </c>
      <c r="CW21" s="252">
        <f t="shared" si="36"/>
        <v>30</v>
      </c>
      <c r="CX21" s="252">
        <f t="shared" si="36"/>
        <v>121</v>
      </c>
      <c r="CY21" s="252">
        <f t="shared" si="37"/>
        <v>157</v>
      </c>
      <c r="CZ21" s="252">
        <f t="shared" si="37"/>
        <v>-121</v>
      </c>
      <c r="DA21" s="252">
        <f t="shared" si="37"/>
        <v>-231</v>
      </c>
      <c r="DB21" s="365">
        <f t="shared" si="37"/>
        <v>-90</v>
      </c>
      <c r="DC21" s="365">
        <f t="shared" si="37"/>
        <v>-268</v>
      </c>
      <c r="DD21" s="365">
        <f t="shared" si="37"/>
        <v>-241</v>
      </c>
      <c r="DE21" s="365">
        <f t="shared" si="37"/>
        <v>-174</v>
      </c>
      <c r="DF21" s="365">
        <f t="shared" si="37"/>
        <v>-98</v>
      </c>
      <c r="DG21" s="365">
        <f t="shared" si="37"/>
        <v>-49</v>
      </c>
      <c r="DH21" s="365">
        <f t="shared" si="37"/>
        <v>-17</v>
      </c>
      <c r="DI21" s="365">
        <f t="shared" si="38"/>
        <v>-23</v>
      </c>
      <c r="DJ21" s="365">
        <f t="shared" si="38"/>
        <v>-78</v>
      </c>
      <c r="DK21" s="365">
        <f t="shared" si="38"/>
        <v>-101</v>
      </c>
      <c r="DL21" s="365">
        <f t="shared" si="38"/>
        <v>-99</v>
      </c>
      <c r="DM21" s="365">
        <f t="shared" si="38"/>
        <v>-10</v>
      </c>
      <c r="DN21" s="365">
        <f t="shared" si="38"/>
        <v>0</v>
      </c>
      <c r="DO21" s="365">
        <f t="shared" si="38"/>
        <v>-9</v>
      </c>
      <c r="DP21" s="365">
        <f t="shared" si="38"/>
        <v>6</v>
      </c>
      <c r="DQ21" s="365">
        <f t="shared" si="38"/>
        <v>56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529</v>
      </c>
    </row>
    <row r="22" spans="1:132" s="66" customFormat="1" ht="15">
      <c r="A22" s="141"/>
      <c r="B22" s="53" t="s">
        <v>144</v>
      </c>
      <c r="C22" s="129">
        <f t="shared" si="39" ref="C22:Q22">SUM(C17:C21)</f>
        <v>226647</v>
      </c>
      <c r="D22" s="130">
        <f t="shared" si="39"/>
        <v>238149</v>
      </c>
      <c r="E22" s="130">
        <f t="shared" si="39"/>
        <v>227573</v>
      </c>
      <c r="F22" s="130">
        <f t="shared" si="39"/>
        <v>220399</v>
      </c>
      <c r="G22" s="130">
        <f t="shared" si="39"/>
        <v>229396</v>
      </c>
      <c r="H22" s="130">
        <f t="shared" si="39"/>
        <v>239339</v>
      </c>
      <c r="I22" s="130">
        <f t="shared" si="39"/>
        <v>252600</v>
      </c>
      <c r="J22" s="130">
        <f t="shared" si="39"/>
        <v>256618</v>
      </c>
      <c r="K22" s="130">
        <f t="shared" si="39"/>
        <v>272392</v>
      </c>
      <c r="L22" s="131">
        <f t="shared" si="39"/>
        <v>273555</v>
      </c>
      <c r="M22" s="130">
        <f t="shared" si="39"/>
        <v>264582</v>
      </c>
      <c r="N22" s="130">
        <f t="shared" si="39"/>
        <v>274372</v>
      </c>
      <c r="O22" s="130">
        <f t="shared" si="39"/>
        <v>293181</v>
      </c>
      <c r="P22" s="130">
        <f t="shared" si="39"/>
        <v>306199</v>
      </c>
      <c r="Q22" s="130">
        <f t="shared" si="39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2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2">
        <v>266247</v>
      </c>
      <c r="BI22" s="129">
        <v>265242</v>
      </c>
      <c r="BJ22" s="498">
        <v>277099</v>
      </c>
      <c r="BK22" s="292">
        <v>279776</v>
      </c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0" ref="BU22:BY22">SUM(BU17:BU21)</f>
        <v>66534</v>
      </c>
      <c r="BV22" s="132">
        <f t="shared" si="40"/>
        <v>68050</v>
      </c>
      <c r="BW22" s="132">
        <f t="shared" si="40"/>
        <v>61638</v>
      </c>
      <c r="BX22" s="132">
        <f t="shared" si="40"/>
        <v>60138</v>
      </c>
      <c r="BY22" s="132">
        <f t="shared" si="40"/>
        <v>48202</v>
      </c>
      <c r="BZ22" s="132">
        <f t="shared" si="41" ref="BZ22:CH22">SUM(BZ17:BZ21)</f>
        <v>40685</v>
      </c>
      <c r="CA22" s="132">
        <f t="shared" si="41"/>
        <v>40304</v>
      </c>
      <c r="CB22" s="132">
        <f t="shared" si="41"/>
        <v>40597</v>
      </c>
      <c r="CC22" s="132">
        <f t="shared" si="41"/>
        <v>34466</v>
      </c>
      <c r="CD22" s="386">
        <f t="shared" si="41"/>
        <v>34203</v>
      </c>
      <c r="CE22" s="409">
        <f t="shared" si="41"/>
        <v>18734</v>
      </c>
      <c r="CF22" s="132">
        <f t="shared" si="41"/>
        <v>18630</v>
      </c>
      <c r="CG22" s="132">
        <f t="shared" si="41"/>
        <v>-16578</v>
      </c>
      <c r="CH22" s="132">
        <f t="shared" si="41"/>
        <v>-27161</v>
      </c>
      <c r="CI22" s="132">
        <f t="shared" si="42" ref="CI22:CJ22">SUM(CI17:CI21)</f>
        <v>-22612</v>
      </c>
      <c r="CJ22" s="227">
        <f t="shared" si="42"/>
        <v>-14453</v>
      </c>
      <c r="CK22" s="227">
        <f t="shared" si="43" ref="CK22:CL22">SUM(CK17:CK21)</f>
        <v>-18275</v>
      </c>
      <c r="CL22" s="227">
        <f t="shared" si="43"/>
        <v>-24104</v>
      </c>
      <c r="CM22" s="227">
        <f t="shared" si="44" ref="CM22:CN22">SUM(CM17:CM21)</f>
        <v>-33499</v>
      </c>
      <c r="CN22" s="253">
        <f t="shared" si="44"/>
        <v>-19343</v>
      </c>
      <c r="CO22" s="253">
        <f t="shared" si="45" ref="CO22:CQ22">SUM(CO17:CO21)</f>
        <v>-37272</v>
      </c>
      <c r="CP22" s="366">
        <f t="shared" si="45"/>
        <v>-35846</v>
      </c>
      <c r="CQ22" s="335">
        <f t="shared" si="45"/>
        <v>-9143</v>
      </c>
      <c r="CR22" s="253">
        <f t="shared" si="46" ref="CR22:CS22">SUM(CR17:CR21)</f>
        <v>-21184</v>
      </c>
      <c r="CS22" s="253">
        <f t="shared" si="46"/>
        <v>-12552</v>
      </c>
      <c r="CT22" s="253">
        <f t="shared" si="47" ref="CT22">SUM(CT17:CT21)</f>
        <v>-19466</v>
      </c>
      <c r="CU22" s="253">
        <f t="shared" si="48" ref="CU22">SUM(CU17:CU21)</f>
        <v>-9333</v>
      </c>
      <c r="CV22" s="253">
        <f t="shared" si="49" ref="CV22">SUM(CV17:CV21)</f>
        <v>-9997</v>
      </c>
      <c r="CW22" s="253">
        <f t="shared" si="50" ref="CW22">SUM(CW17:CW21)</f>
        <v>-2654</v>
      </c>
      <c r="CX22" s="253">
        <f t="shared" si="51" ref="CX22">SUM(CX17:CX21)</f>
        <v>-1930</v>
      </c>
      <c r="CY22" s="253">
        <f t="shared" si="52" ref="CY22">SUM(CY17:CY21)</f>
        <v>13361</v>
      </c>
      <c r="CZ22" s="253">
        <f t="shared" si="53" ref="CZ22">SUM(CZ17:CZ21)</f>
        <v>-8919</v>
      </c>
      <c r="DA22" s="253">
        <f t="shared" si="54" ref="DA22">SUM(DA17:DA21)</f>
        <v>-11698</v>
      </c>
      <c r="DB22" s="366">
        <f t="shared" si="55" ref="DB22">SUM(DB17:DB21)</f>
        <v>-9153</v>
      </c>
      <c r="DC22" s="366">
        <f t="shared" si="56" ref="DC22">SUM(DC17:DC21)</f>
        <v>-3061</v>
      </c>
      <c r="DD22" s="366">
        <f t="shared" si="57" ref="DD22">SUM(DD17:DD21)</f>
        <v>5494</v>
      </c>
      <c r="DE22" s="366">
        <f t="shared" si="58" ref="DE22">SUM(DE17:DE21)</f>
        <v>13200</v>
      </c>
      <c r="DF22" s="366">
        <f t="shared" si="59" ref="DF22">SUM(DF17:DF21)</f>
        <v>26102</v>
      </c>
      <c r="DG22" s="366">
        <f t="shared" si="60" ref="DG22">SUM(DG17:DG21)</f>
        <v>22462</v>
      </c>
      <c r="DH22" s="366">
        <f t="shared" si="61" ref="DH22">SUM(DH17:DH21)</f>
        <v>23914</v>
      </c>
      <c r="DI22" s="366">
        <f t="shared" si="62" ref="DI22">SUM(DI17:DI21)</f>
        <v>9333</v>
      </c>
      <c r="DJ22" s="366">
        <f t="shared" si="63" ref="DJ22">SUM(DJ17:DJ21)</f>
        <v>12073</v>
      </c>
      <c r="DK22" s="366">
        <f t="shared" si="64" ref="DK22:DL22">SUM(DK17:DK21)</f>
        <v>1752</v>
      </c>
      <c r="DL22" s="366">
        <f t="shared" si="64"/>
        <v>6098</v>
      </c>
      <c r="DM22" s="366">
        <f t="shared" si="65" ref="DM22:DN22">SUM(DM17:DM21)</f>
        <v>24248</v>
      </c>
      <c r="DN22" s="366">
        <f t="shared" si="65"/>
        <v>3488</v>
      </c>
      <c r="DO22" s="366">
        <f t="shared" si="66" ref="DO22:DP22">SUM(DO17:DO21)</f>
        <v>-5870</v>
      </c>
      <c r="DP22" s="366">
        <f t="shared" si="66"/>
        <v>-213</v>
      </c>
      <c r="DQ22" s="366">
        <f t="shared" si="67" ref="DQ22">SUM(DQ17:DQ21)</f>
        <v>2525</v>
      </c>
      <c r="EA22" s="265"/>
      <c r="EB22" s="78">
        <f>SUM(EB17:EB21)</f>
        <v>279776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80"/>
      <c r="BJ23" s="499"/>
      <c r="BK23" s="293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1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1">
        <v>63081</v>
      </c>
      <c r="BI24" s="73">
        <v>69435</v>
      </c>
      <c r="BJ24" s="497">
        <v>77510</v>
      </c>
      <c r="BK24" s="291">
        <v>70530</v>
      </c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8" ref="BU24:CD28">O24-C24</f>
        <v>21695</v>
      </c>
      <c r="BV24" s="77">
        <f t="shared" si="68"/>
        <v>3840</v>
      </c>
      <c r="BW24" s="77">
        <f t="shared" si="68"/>
        <v>459</v>
      </c>
      <c r="BX24" s="77">
        <f t="shared" si="68"/>
        <v>1142</v>
      </c>
      <c r="BY24" s="77">
        <f t="shared" si="68"/>
        <v>-6134</v>
      </c>
      <c r="BZ24" s="77">
        <f t="shared" si="68"/>
        <v>-7435</v>
      </c>
      <c r="CA24" s="77">
        <f t="shared" si="68"/>
        <v>-5540</v>
      </c>
      <c r="CB24" s="77">
        <f t="shared" si="68"/>
        <v>-11753</v>
      </c>
      <c r="CC24" s="77">
        <f t="shared" si="68"/>
        <v>-15117</v>
      </c>
      <c r="CD24" s="385">
        <f t="shared" si="68"/>
        <v>-13067</v>
      </c>
      <c r="CE24" s="408">
        <f t="shared" si="69" ref="CE24:CN28">Y24-M24</f>
        <v>-15052</v>
      </c>
      <c r="CF24" s="77">
        <f t="shared" si="69"/>
        <v>-22457</v>
      </c>
      <c r="CG24" s="77">
        <f t="shared" si="69"/>
        <v>-30214</v>
      </c>
      <c r="CH24" s="77">
        <f t="shared" si="69"/>
        <v>-16744</v>
      </c>
      <c r="CI24" s="77">
        <f t="shared" si="69"/>
        <v>-10688</v>
      </c>
      <c r="CJ24" s="226">
        <f t="shared" si="69"/>
        <v>-3646</v>
      </c>
      <c r="CK24" s="226">
        <f t="shared" si="69"/>
        <v>-997</v>
      </c>
      <c r="CL24" s="226">
        <f t="shared" si="69"/>
        <v>-2109</v>
      </c>
      <c r="CM24" s="226">
        <f t="shared" si="69"/>
        <v>-9547</v>
      </c>
      <c r="CN24" s="252">
        <f t="shared" si="69"/>
        <v>9767</v>
      </c>
      <c r="CO24" s="252">
        <f t="shared" si="70" ref="CO24:CX28">AI24-W24</f>
        <v>2105</v>
      </c>
      <c r="CP24" s="365">
        <f t="shared" si="70"/>
        <v>-365</v>
      </c>
      <c r="CQ24" s="334">
        <f t="shared" si="70"/>
        <v>13533</v>
      </c>
      <c r="CR24" s="252">
        <f t="shared" si="70"/>
        <v>7436</v>
      </c>
      <c r="CS24" s="252">
        <f t="shared" si="70"/>
        <v>12784</v>
      </c>
      <c r="CT24" s="252">
        <f t="shared" si="70"/>
        <v>5271</v>
      </c>
      <c r="CU24" s="252">
        <f t="shared" si="70"/>
        <v>9193</v>
      </c>
      <c r="CV24" s="252">
        <f t="shared" si="70"/>
        <v>3678</v>
      </c>
      <c r="CW24" s="252">
        <f t="shared" si="70"/>
        <v>3674</v>
      </c>
      <c r="CX24" s="252">
        <f t="shared" si="70"/>
        <v>909</v>
      </c>
      <c r="CY24" s="252">
        <f t="shared" si="71" ref="CY24:DH28">AS24-AG24</f>
        <v>12201</v>
      </c>
      <c r="CZ24" s="252">
        <f t="shared" si="71"/>
        <v>-5772</v>
      </c>
      <c r="DA24" s="252">
        <f t="shared" si="71"/>
        <v>-8408</v>
      </c>
      <c r="DB24" s="365">
        <f t="shared" si="71"/>
        <v>-1776</v>
      </c>
      <c r="DC24" s="365">
        <f t="shared" si="71"/>
        <v>4380</v>
      </c>
      <c r="DD24" s="365">
        <f t="shared" si="71"/>
        <v>426</v>
      </c>
      <c r="DE24" s="365">
        <f t="shared" si="71"/>
        <v>739</v>
      </c>
      <c r="DF24" s="365">
        <f t="shared" si="71"/>
        <v>6711</v>
      </c>
      <c r="DG24" s="365">
        <f t="shared" si="71"/>
        <v>1011</v>
      </c>
      <c r="DH24" s="365">
        <f t="shared" si="71"/>
        <v>4357</v>
      </c>
      <c r="DI24" s="365">
        <f t="shared" si="72" ref="DI24:DQ28">BC24-AQ24</f>
        <v>-3550</v>
      </c>
      <c r="DJ24" s="365">
        <f t="shared" si="72"/>
        <v>833</v>
      </c>
      <c r="DK24" s="365">
        <f t="shared" si="72"/>
        <v>-7080</v>
      </c>
      <c r="DL24" s="365">
        <f t="shared" si="72"/>
        <v>1994</v>
      </c>
      <c r="DM24" s="365">
        <f t="shared" si="72"/>
        <v>11105</v>
      </c>
      <c r="DN24" s="365">
        <f t="shared" si="72"/>
        <v>-5519</v>
      </c>
      <c r="DO24" s="365">
        <f t="shared" si="72"/>
        <v>-7296</v>
      </c>
      <c r="DP24" s="365">
        <f t="shared" si="72"/>
        <v>1399</v>
      </c>
      <c r="DQ24" s="365">
        <f t="shared" si="72"/>
        <v>-2539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70530</v>
      </c>
    </row>
    <row r="25" spans="1:132" s="52" customFormat="1" ht="1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1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1">
        <v>11716</v>
      </c>
      <c r="BI25" s="73">
        <v>12234</v>
      </c>
      <c r="BJ25" s="497">
        <v>13630</v>
      </c>
      <c r="BK25" s="291">
        <v>12443</v>
      </c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8"/>
        <v>1216</v>
      </c>
      <c r="BV25" s="77">
        <f t="shared" si="68"/>
        <v>29</v>
      </c>
      <c r="BW25" s="77">
        <f t="shared" si="68"/>
        <v>-1846</v>
      </c>
      <c r="BX25" s="77">
        <f t="shared" si="68"/>
        <v>-1455</v>
      </c>
      <c r="BY25" s="77">
        <f t="shared" si="68"/>
        <v>-1637</v>
      </c>
      <c r="BZ25" s="77">
        <f t="shared" si="68"/>
        <v>-2463</v>
      </c>
      <c r="CA25" s="77">
        <f t="shared" si="68"/>
        <v>-2819</v>
      </c>
      <c r="CB25" s="77">
        <f t="shared" si="68"/>
        <v>-3427</v>
      </c>
      <c r="CC25" s="77">
        <f t="shared" si="68"/>
        <v>-2574</v>
      </c>
      <c r="CD25" s="385">
        <f t="shared" si="68"/>
        <v>-1790</v>
      </c>
      <c r="CE25" s="408">
        <f t="shared" si="69"/>
        <v>-1806</v>
      </c>
      <c r="CF25" s="77">
        <f t="shared" si="69"/>
        <v>-1280</v>
      </c>
      <c r="CG25" s="77">
        <f t="shared" si="69"/>
        <v>-1886</v>
      </c>
      <c r="CH25" s="77">
        <f t="shared" si="69"/>
        <v>-1790</v>
      </c>
      <c r="CI25" s="77">
        <f t="shared" si="69"/>
        <v>320</v>
      </c>
      <c r="CJ25" s="226">
        <f t="shared" si="69"/>
        <v>734</v>
      </c>
      <c r="CK25" s="226">
        <f t="shared" si="69"/>
        <v>306</v>
      </c>
      <c r="CL25" s="226">
        <f t="shared" si="69"/>
        <v>269</v>
      </c>
      <c r="CM25" s="226">
        <f t="shared" si="69"/>
        <v>-1432</v>
      </c>
      <c r="CN25" s="252">
        <f t="shared" si="69"/>
        <v>981</v>
      </c>
      <c r="CO25" s="252">
        <f t="shared" si="70"/>
        <v>-3995</v>
      </c>
      <c r="CP25" s="365">
        <f t="shared" si="70"/>
        <v>-2927</v>
      </c>
      <c r="CQ25" s="334">
        <f t="shared" si="70"/>
        <v>-1089</v>
      </c>
      <c r="CR25" s="252">
        <f t="shared" si="70"/>
        <v>-3155</v>
      </c>
      <c r="CS25" s="252">
        <f t="shared" si="70"/>
        <v>-868</v>
      </c>
      <c r="CT25" s="252">
        <f t="shared" si="70"/>
        <v>-443</v>
      </c>
      <c r="CU25" s="252">
        <f t="shared" si="70"/>
        <v>4</v>
      </c>
      <c r="CV25" s="252">
        <f t="shared" si="70"/>
        <v>-143</v>
      </c>
      <c r="CW25" s="252">
        <f t="shared" si="70"/>
        <v>-328</v>
      </c>
      <c r="CX25" s="252">
        <f t="shared" si="70"/>
        <v>366</v>
      </c>
      <c r="CY25" s="252">
        <f t="shared" si="71"/>
        <v>3417</v>
      </c>
      <c r="CZ25" s="252">
        <f t="shared" si="71"/>
        <v>1260</v>
      </c>
      <c r="DA25" s="252">
        <f t="shared" si="71"/>
        <v>4069</v>
      </c>
      <c r="DB25" s="365">
        <f t="shared" si="71"/>
        <v>3012</v>
      </c>
      <c r="DC25" s="365">
        <f t="shared" si="71"/>
        <v>6107</v>
      </c>
      <c r="DD25" s="365">
        <f t="shared" si="71"/>
        <v>5257</v>
      </c>
      <c r="DE25" s="365">
        <f t="shared" si="71"/>
        <v>3620</v>
      </c>
      <c r="DF25" s="365">
        <f t="shared" si="71"/>
        <v>2745</v>
      </c>
      <c r="DG25" s="365">
        <f t="shared" si="71"/>
        <v>2431</v>
      </c>
      <c r="DH25" s="365">
        <f t="shared" si="71"/>
        <v>2143</v>
      </c>
      <c r="DI25" s="365">
        <f t="shared" si="72"/>
        <v>1115</v>
      </c>
      <c r="DJ25" s="365">
        <f t="shared" si="72"/>
        <v>348</v>
      </c>
      <c r="DK25" s="365">
        <f t="shared" si="72"/>
        <v>-816</v>
      </c>
      <c r="DL25" s="365">
        <f t="shared" si="72"/>
        <v>885</v>
      </c>
      <c r="DM25" s="365">
        <f t="shared" si="72"/>
        <v>1628</v>
      </c>
      <c r="DN25" s="365">
        <f t="shared" si="72"/>
        <v>603</v>
      </c>
      <c r="DO25" s="365">
        <f t="shared" si="72"/>
        <v>-2315</v>
      </c>
      <c r="DP25" s="365">
        <f t="shared" si="72"/>
        <v>97</v>
      </c>
      <c r="DQ25" s="365">
        <f t="shared" si="72"/>
        <v>-253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12443</v>
      </c>
    </row>
    <row r="26" spans="1:132" s="52" customFormat="1" ht="1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1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1">
        <v>14370</v>
      </c>
      <c r="BI26" s="73">
        <v>13545</v>
      </c>
      <c r="BJ26" s="497">
        <v>15226</v>
      </c>
      <c r="BK26" s="291">
        <v>18085</v>
      </c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8"/>
        <v>224</v>
      </c>
      <c r="BV26" s="77">
        <f t="shared" si="68"/>
        <v>-1420</v>
      </c>
      <c r="BW26" s="77">
        <f t="shared" si="68"/>
        <v>-320</v>
      </c>
      <c r="BX26" s="77">
        <f t="shared" si="68"/>
        <v>1942</v>
      </c>
      <c r="BY26" s="77">
        <f t="shared" si="68"/>
        <v>-308</v>
      </c>
      <c r="BZ26" s="77">
        <f t="shared" si="68"/>
        <v>-534</v>
      </c>
      <c r="CA26" s="77">
        <f t="shared" si="68"/>
        <v>-3036</v>
      </c>
      <c r="CB26" s="77">
        <f t="shared" si="68"/>
        <v>-363</v>
      </c>
      <c r="CC26" s="77">
        <f t="shared" si="68"/>
        <v>0</v>
      </c>
      <c r="CD26" s="385">
        <f t="shared" si="68"/>
        <v>-3226</v>
      </c>
      <c r="CE26" s="408">
        <f t="shared" si="69"/>
        <v>161</v>
      </c>
      <c r="CF26" s="77">
        <f t="shared" si="69"/>
        <v>3636</v>
      </c>
      <c r="CG26" s="77">
        <f t="shared" si="69"/>
        <v>-4317</v>
      </c>
      <c r="CH26" s="77">
        <f t="shared" si="69"/>
        <v>-4074</v>
      </c>
      <c r="CI26" s="77">
        <f t="shared" si="69"/>
        <v>1146</v>
      </c>
      <c r="CJ26" s="226">
        <f t="shared" si="69"/>
        <v>3235</v>
      </c>
      <c r="CK26" s="226">
        <f t="shared" si="69"/>
        <v>1263</v>
      </c>
      <c r="CL26" s="226">
        <f t="shared" si="69"/>
        <v>-132</v>
      </c>
      <c r="CM26" s="226">
        <f t="shared" si="69"/>
        <v>3493</v>
      </c>
      <c r="CN26" s="252">
        <f t="shared" si="69"/>
        <v>3043</v>
      </c>
      <c r="CO26" s="252">
        <f t="shared" si="70"/>
        <v>41</v>
      </c>
      <c r="CP26" s="365">
        <f t="shared" si="70"/>
        <v>1296</v>
      </c>
      <c r="CQ26" s="334">
        <f t="shared" si="70"/>
        <v>6443</v>
      </c>
      <c r="CR26" s="252">
        <f t="shared" si="70"/>
        <v>2524</v>
      </c>
      <c r="CS26" s="252">
        <f t="shared" si="70"/>
        <v>2341</v>
      </c>
      <c r="CT26" s="252">
        <f t="shared" si="70"/>
        <v>1768</v>
      </c>
      <c r="CU26" s="252">
        <f t="shared" si="70"/>
        <v>-251</v>
      </c>
      <c r="CV26" s="252">
        <f t="shared" si="70"/>
        <v>-790</v>
      </c>
      <c r="CW26" s="252">
        <f t="shared" si="70"/>
        <v>930</v>
      </c>
      <c r="CX26" s="252">
        <f t="shared" si="70"/>
        <v>2862</v>
      </c>
      <c r="CY26" s="252">
        <f t="shared" si="71"/>
        <v>2399</v>
      </c>
      <c r="CZ26" s="252">
        <f t="shared" si="71"/>
        <v>-1243</v>
      </c>
      <c r="DA26" s="252">
        <f t="shared" si="71"/>
        <v>-1017</v>
      </c>
      <c r="DB26" s="365">
        <f t="shared" si="71"/>
        <v>-701</v>
      </c>
      <c r="DC26" s="365">
        <f t="shared" si="71"/>
        <v>-7383</v>
      </c>
      <c r="DD26" s="365">
        <f t="shared" si="71"/>
        <v>-4756</v>
      </c>
      <c r="DE26" s="365">
        <f t="shared" si="71"/>
        <v>-1997</v>
      </c>
      <c r="DF26" s="365">
        <f t="shared" si="71"/>
        <v>274</v>
      </c>
      <c r="DG26" s="365">
        <f t="shared" si="71"/>
        <v>842</v>
      </c>
      <c r="DH26" s="365">
        <f t="shared" si="71"/>
        <v>328</v>
      </c>
      <c r="DI26" s="365">
        <f t="shared" si="72"/>
        <v>-3433</v>
      </c>
      <c r="DJ26" s="365">
        <f t="shared" si="72"/>
        <v>-795</v>
      </c>
      <c r="DK26" s="365">
        <f t="shared" si="72"/>
        <v>-2649</v>
      </c>
      <c r="DL26" s="365">
        <f t="shared" si="72"/>
        <v>-599</v>
      </c>
      <c r="DM26" s="365">
        <f t="shared" si="72"/>
        <v>-588</v>
      </c>
      <c r="DN26" s="365">
        <f t="shared" si="72"/>
        <v>-1123</v>
      </c>
      <c r="DO26" s="365">
        <f t="shared" si="72"/>
        <v>-1575</v>
      </c>
      <c r="DP26" s="365">
        <f t="shared" si="72"/>
        <v>-728</v>
      </c>
      <c r="DQ26" s="365">
        <f t="shared" si="72"/>
        <v>3196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18085</v>
      </c>
    </row>
    <row r="27" spans="1:132" s="52" customFormat="1" ht="1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1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1">
        <v>1021</v>
      </c>
      <c r="BI27" s="73">
        <v>1005</v>
      </c>
      <c r="BJ27" s="497">
        <v>1085</v>
      </c>
      <c r="BK27" s="291">
        <v>1190</v>
      </c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8"/>
        <v>165</v>
      </c>
      <c r="BV27" s="77">
        <f t="shared" si="68"/>
        <v>441</v>
      </c>
      <c r="BW27" s="77">
        <f t="shared" si="68"/>
        <v>237</v>
      </c>
      <c r="BX27" s="77">
        <f t="shared" si="68"/>
        <v>266</v>
      </c>
      <c r="BY27" s="77">
        <f t="shared" si="68"/>
        <v>-114</v>
      </c>
      <c r="BZ27" s="77">
        <f t="shared" si="68"/>
        <v>8</v>
      </c>
      <c r="CA27" s="77">
        <f t="shared" si="68"/>
        <v>48</v>
      </c>
      <c r="CB27" s="77">
        <f t="shared" si="68"/>
        <v>-13</v>
      </c>
      <c r="CC27" s="77">
        <f t="shared" si="68"/>
        <v>-87</v>
      </c>
      <c r="CD27" s="385">
        <f t="shared" si="68"/>
        <v>-154</v>
      </c>
      <c r="CE27" s="408">
        <f t="shared" si="69"/>
        <v>125</v>
      </c>
      <c r="CF27" s="77">
        <f t="shared" si="69"/>
        <v>243</v>
      </c>
      <c r="CG27" s="77">
        <f t="shared" si="69"/>
        <v>-320</v>
      </c>
      <c r="CH27" s="77">
        <f t="shared" si="69"/>
        <v>-775</v>
      </c>
      <c r="CI27" s="77">
        <f t="shared" si="69"/>
        <v>-321</v>
      </c>
      <c r="CJ27" s="226">
        <f t="shared" si="69"/>
        <v>-120</v>
      </c>
      <c r="CK27" s="226">
        <f t="shared" si="69"/>
        <v>145</v>
      </c>
      <c r="CL27" s="226">
        <f t="shared" si="69"/>
        <v>-62</v>
      </c>
      <c r="CM27" s="226">
        <f t="shared" si="69"/>
        <v>-28</v>
      </c>
      <c r="CN27" s="252">
        <f t="shared" si="69"/>
        <v>464</v>
      </c>
      <c r="CO27" s="252">
        <f t="shared" si="70"/>
        <v>288</v>
      </c>
      <c r="CP27" s="365">
        <f t="shared" si="70"/>
        <v>126</v>
      </c>
      <c r="CQ27" s="334">
        <f t="shared" si="70"/>
        <v>289</v>
      </c>
      <c r="CR27" s="252">
        <f t="shared" si="70"/>
        <v>123</v>
      </c>
      <c r="CS27" s="252">
        <f t="shared" si="70"/>
        <v>292</v>
      </c>
      <c r="CT27" s="252">
        <f t="shared" si="70"/>
        <v>154</v>
      </c>
      <c r="CU27" s="252">
        <f t="shared" si="70"/>
        <v>45</v>
      </c>
      <c r="CV27" s="252">
        <f t="shared" si="70"/>
        <v>102</v>
      </c>
      <c r="CW27" s="252">
        <f t="shared" si="70"/>
        <v>-15</v>
      </c>
      <c r="CX27" s="252">
        <f t="shared" si="70"/>
        <v>213</v>
      </c>
      <c r="CY27" s="252">
        <f t="shared" si="71"/>
        <v>198</v>
      </c>
      <c r="CZ27" s="252">
        <f t="shared" si="71"/>
        <v>-321</v>
      </c>
      <c r="DA27" s="252">
        <f t="shared" si="71"/>
        <v>-289</v>
      </c>
      <c r="DB27" s="365">
        <f t="shared" si="71"/>
        <v>-149</v>
      </c>
      <c r="DC27" s="365">
        <f t="shared" si="71"/>
        <v>-432</v>
      </c>
      <c r="DD27" s="365">
        <f t="shared" si="71"/>
        <v>-465</v>
      </c>
      <c r="DE27" s="365">
        <f t="shared" si="71"/>
        <v>-255</v>
      </c>
      <c r="DF27" s="365">
        <f t="shared" si="71"/>
        <v>-83</v>
      </c>
      <c r="DG27" s="365">
        <f t="shared" si="71"/>
        <v>67</v>
      </c>
      <c r="DH27" s="365">
        <f t="shared" si="71"/>
        <v>-26</v>
      </c>
      <c r="DI27" s="365">
        <f t="shared" si="72"/>
        <v>-39</v>
      </c>
      <c r="DJ27" s="365">
        <f t="shared" si="72"/>
        <v>-56</v>
      </c>
      <c r="DK27" s="365">
        <f t="shared" si="72"/>
        <v>-232</v>
      </c>
      <c r="DL27" s="365">
        <f t="shared" si="72"/>
        <v>-208</v>
      </c>
      <c r="DM27" s="365">
        <f t="shared" si="72"/>
        <v>-18</v>
      </c>
      <c r="DN27" s="365">
        <f t="shared" si="72"/>
        <v>-33</v>
      </c>
      <c r="DO27" s="365">
        <f t="shared" si="72"/>
        <v>-18</v>
      </c>
      <c r="DP27" s="365">
        <f t="shared" si="72"/>
        <v>108</v>
      </c>
      <c r="DQ27" s="365">
        <f t="shared" si="72"/>
        <v>199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1190</v>
      </c>
    </row>
    <row r="28" spans="1:132" s="52" customFormat="1" ht="1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1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1">
        <v>277</v>
      </c>
      <c r="BI28" s="73">
        <v>266</v>
      </c>
      <c r="BJ28" s="497">
        <v>286</v>
      </c>
      <c r="BK28" s="291">
        <v>303</v>
      </c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8"/>
        <v>6</v>
      </c>
      <c r="BV28" s="77">
        <f t="shared" si="68"/>
        <v>25</v>
      </c>
      <c r="BW28" s="77">
        <f t="shared" si="68"/>
        <v>54</v>
      </c>
      <c r="BX28" s="77">
        <f t="shared" si="68"/>
        <v>52</v>
      </c>
      <c r="BY28" s="77">
        <f t="shared" si="68"/>
        <v>-12</v>
      </c>
      <c r="BZ28" s="77">
        <f t="shared" si="68"/>
        <v>45</v>
      </c>
      <c r="CA28" s="77">
        <f t="shared" si="68"/>
        <v>67</v>
      </c>
      <c r="CB28" s="77">
        <f t="shared" si="68"/>
        <v>55</v>
      </c>
      <c r="CC28" s="77">
        <f t="shared" si="68"/>
        <v>28</v>
      </c>
      <c r="CD28" s="385">
        <f t="shared" si="68"/>
        <v>8</v>
      </c>
      <c r="CE28" s="408">
        <f t="shared" si="69"/>
        <v>128</v>
      </c>
      <c r="CF28" s="77">
        <f t="shared" si="69"/>
        <v>77</v>
      </c>
      <c r="CG28" s="77">
        <f t="shared" si="69"/>
        <v>-54</v>
      </c>
      <c r="CH28" s="77">
        <f t="shared" si="69"/>
        <v>-108</v>
      </c>
      <c r="CI28" s="77">
        <f t="shared" si="69"/>
        <v>-91</v>
      </c>
      <c r="CJ28" s="226">
        <f t="shared" si="69"/>
        <v>-17</v>
      </c>
      <c r="CK28" s="226">
        <f t="shared" si="69"/>
        <v>57</v>
      </c>
      <c r="CL28" s="226">
        <f t="shared" si="69"/>
        <v>-11</v>
      </c>
      <c r="CM28" s="226">
        <f t="shared" si="69"/>
        <v>-36</v>
      </c>
      <c r="CN28" s="252">
        <f t="shared" si="69"/>
        <v>179</v>
      </c>
      <c r="CO28" s="252">
        <f t="shared" si="70"/>
        <v>124</v>
      </c>
      <c r="CP28" s="365">
        <f t="shared" si="70"/>
        <v>45</v>
      </c>
      <c r="CQ28" s="334">
        <f t="shared" si="70"/>
        <v>46</v>
      </c>
      <c r="CR28" s="252">
        <f t="shared" si="70"/>
        <v>86</v>
      </c>
      <c r="CS28" s="252">
        <f t="shared" si="70"/>
        <v>83</v>
      </c>
      <c r="CT28" s="252">
        <f t="shared" si="70"/>
        <v>69</v>
      </c>
      <c r="CU28" s="252">
        <f t="shared" si="70"/>
        <v>48</v>
      </c>
      <c r="CV28" s="252">
        <f t="shared" si="70"/>
        <v>26</v>
      </c>
      <c r="CW28" s="252">
        <f t="shared" si="70"/>
        <v>-11</v>
      </c>
      <c r="CX28" s="252">
        <f t="shared" si="70"/>
        <v>69</v>
      </c>
      <c r="CY28" s="252">
        <f t="shared" si="71"/>
        <v>83</v>
      </c>
      <c r="CZ28" s="252">
        <f t="shared" si="71"/>
        <v>-180</v>
      </c>
      <c r="DA28" s="252">
        <f t="shared" si="71"/>
        <v>-191</v>
      </c>
      <c r="DB28" s="365">
        <f t="shared" si="71"/>
        <v>-41</v>
      </c>
      <c r="DC28" s="365">
        <f t="shared" si="71"/>
        <v>-147</v>
      </c>
      <c r="DD28" s="365">
        <f t="shared" si="71"/>
        <v>-185</v>
      </c>
      <c r="DE28" s="365">
        <f t="shared" si="71"/>
        <v>-114</v>
      </c>
      <c r="DF28" s="365">
        <f t="shared" si="71"/>
        <v>-59</v>
      </c>
      <c r="DG28" s="365">
        <f t="shared" si="71"/>
        <v>-44</v>
      </c>
      <c r="DH28" s="365">
        <f t="shared" si="71"/>
        <v>-13</v>
      </c>
      <c r="DI28" s="365">
        <f t="shared" si="72"/>
        <v>-21</v>
      </c>
      <c r="DJ28" s="365">
        <f t="shared" si="72"/>
        <v>-68</v>
      </c>
      <c r="DK28" s="365">
        <f t="shared" si="72"/>
        <v>-81</v>
      </c>
      <c r="DL28" s="365">
        <f t="shared" si="72"/>
        <v>-40</v>
      </c>
      <c r="DM28" s="365">
        <f t="shared" si="72"/>
        <v>19</v>
      </c>
      <c r="DN28" s="365">
        <f t="shared" si="72"/>
        <v>-17</v>
      </c>
      <c r="DO28" s="365">
        <f t="shared" si="72"/>
        <v>-11</v>
      </c>
      <c r="DP28" s="365">
        <f t="shared" si="72"/>
        <v>27</v>
      </c>
      <c r="DQ28" s="365">
        <f t="shared" si="72"/>
        <v>68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303</v>
      </c>
    </row>
    <row r="29" spans="1:132" s="66" customFormat="1" ht="15">
      <c r="A29" s="141"/>
      <c r="B29" s="53" t="s">
        <v>144</v>
      </c>
      <c r="C29" s="129">
        <f t="shared" si="73" ref="C29:Q29">SUM(C24:C28)</f>
        <v>98740</v>
      </c>
      <c r="D29" s="130">
        <f t="shared" si="73"/>
        <v>107457</v>
      </c>
      <c r="E29" s="130">
        <f t="shared" si="73"/>
        <v>93920</v>
      </c>
      <c r="F29" s="130">
        <f t="shared" si="73"/>
        <v>86088</v>
      </c>
      <c r="G29" s="130">
        <f t="shared" si="73"/>
        <v>98943</v>
      </c>
      <c r="H29" s="130">
        <f t="shared" si="73"/>
        <v>106032</v>
      </c>
      <c r="I29" s="130">
        <f t="shared" si="73"/>
        <v>116064</v>
      </c>
      <c r="J29" s="130">
        <f t="shared" si="73"/>
        <v>109864</v>
      </c>
      <c r="K29" s="130">
        <f t="shared" si="73"/>
        <v>114478</v>
      </c>
      <c r="L29" s="131">
        <f t="shared" si="73"/>
        <v>116263</v>
      </c>
      <c r="M29" s="130">
        <f t="shared" si="73"/>
        <v>102397</v>
      </c>
      <c r="N29" s="130">
        <f t="shared" si="73"/>
        <v>119324</v>
      </c>
      <c r="O29" s="130">
        <f t="shared" si="73"/>
        <v>122046</v>
      </c>
      <c r="P29" s="130">
        <f t="shared" si="73"/>
        <v>110372</v>
      </c>
      <c r="Q29" s="130">
        <f t="shared" si="73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2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2">
        <v>90465</v>
      </c>
      <c r="BI29" s="129">
        <v>96485</v>
      </c>
      <c r="BJ29" s="498">
        <v>107737</v>
      </c>
      <c r="BK29" s="292">
        <v>102551</v>
      </c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4" ref="BU29:BY29">SUM(BU24:BU28)</f>
        <v>23306</v>
      </c>
      <c r="BV29" s="132">
        <f t="shared" si="74"/>
        <v>2915</v>
      </c>
      <c r="BW29" s="132">
        <f t="shared" si="74"/>
        <v>-1416</v>
      </c>
      <c r="BX29" s="132">
        <f t="shared" si="74"/>
        <v>1947</v>
      </c>
      <c r="BY29" s="132">
        <f t="shared" si="74"/>
        <v>-8205</v>
      </c>
      <c r="BZ29" s="132">
        <f t="shared" si="75" ref="BZ29:CH29">SUM(BZ24:BZ28)</f>
        <v>-10379</v>
      </c>
      <c r="CA29" s="132">
        <f t="shared" si="75"/>
        <v>-11280</v>
      </c>
      <c r="CB29" s="132">
        <f t="shared" si="75"/>
        <v>-15501</v>
      </c>
      <c r="CC29" s="132">
        <f t="shared" si="75"/>
        <v>-17750</v>
      </c>
      <c r="CD29" s="386">
        <f t="shared" si="75"/>
        <v>-18229</v>
      </c>
      <c r="CE29" s="409">
        <f t="shared" si="75"/>
        <v>-16444</v>
      </c>
      <c r="CF29" s="132">
        <f t="shared" si="75"/>
        <v>-19781</v>
      </c>
      <c r="CG29" s="132">
        <f t="shared" si="75"/>
        <v>-36791</v>
      </c>
      <c r="CH29" s="132">
        <f t="shared" si="75"/>
        <v>-23491</v>
      </c>
      <c r="CI29" s="132">
        <f t="shared" si="76" ref="CI29:CJ29">SUM(CI24:CI28)</f>
        <v>-9634</v>
      </c>
      <c r="CJ29" s="227">
        <f t="shared" si="76"/>
        <v>186</v>
      </c>
      <c r="CK29" s="227">
        <f t="shared" si="77" ref="CK29:CL29">SUM(CK24:CK28)</f>
        <v>774</v>
      </c>
      <c r="CL29" s="227">
        <f t="shared" si="77"/>
        <v>-2045</v>
      </c>
      <c r="CM29" s="227">
        <f t="shared" si="78" ref="CM29:CN29">SUM(CM24:CM28)</f>
        <v>-7550</v>
      </c>
      <c r="CN29" s="253">
        <f t="shared" si="78"/>
        <v>14434</v>
      </c>
      <c r="CO29" s="253">
        <f t="shared" si="79" ref="CO29:CQ29">SUM(CO24:CO28)</f>
        <v>-1437</v>
      </c>
      <c r="CP29" s="366">
        <f t="shared" si="79"/>
        <v>-1825</v>
      </c>
      <c r="CQ29" s="335">
        <f t="shared" si="79"/>
        <v>19222</v>
      </c>
      <c r="CR29" s="253">
        <f t="shared" si="80" ref="CR29:CS29">SUM(CR24:CR28)</f>
        <v>7014</v>
      </c>
      <c r="CS29" s="253">
        <f t="shared" si="80"/>
        <v>14632</v>
      </c>
      <c r="CT29" s="253">
        <f t="shared" si="81" ref="CT29">SUM(CT24:CT28)</f>
        <v>6819</v>
      </c>
      <c r="CU29" s="253">
        <f t="shared" si="82" ref="CU29">SUM(CU24:CU28)</f>
        <v>9039</v>
      </c>
      <c r="CV29" s="253">
        <f t="shared" si="83" ref="CV29">SUM(CV24:CV28)</f>
        <v>2873</v>
      </c>
      <c r="CW29" s="253">
        <f t="shared" si="84" ref="CW29">SUM(CW24:CW28)</f>
        <v>4250</v>
      </c>
      <c r="CX29" s="253">
        <f t="shared" si="85" ref="CX29">SUM(CX24:CX28)</f>
        <v>4419</v>
      </c>
      <c r="CY29" s="253">
        <f t="shared" si="86" ref="CY29">SUM(CY24:CY28)</f>
        <v>18298</v>
      </c>
      <c r="CZ29" s="253">
        <f t="shared" si="87" ref="CZ29">SUM(CZ24:CZ28)</f>
        <v>-6256</v>
      </c>
      <c r="DA29" s="253">
        <f t="shared" si="88" ref="DA29">SUM(DA24:DA28)</f>
        <v>-5836</v>
      </c>
      <c r="DB29" s="366">
        <f t="shared" si="89" ref="DB29">SUM(DB24:DB28)</f>
        <v>345</v>
      </c>
      <c r="DC29" s="366">
        <f t="shared" si="90" ref="DC29">SUM(DC24:DC28)</f>
        <v>2525</v>
      </c>
      <c r="DD29" s="366">
        <f t="shared" si="91" ref="DD29">SUM(DD24:DD28)</f>
        <v>277</v>
      </c>
      <c r="DE29" s="366">
        <f t="shared" si="92" ref="DE29">SUM(DE24:DE28)</f>
        <v>1993</v>
      </c>
      <c r="DF29" s="366">
        <f t="shared" si="93" ref="DF29">SUM(DF24:DF28)</f>
        <v>9588</v>
      </c>
      <c r="DG29" s="366">
        <f t="shared" si="94" ref="DG29">SUM(DG24:DG28)</f>
        <v>4307</v>
      </c>
      <c r="DH29" s="366">
        <f t="shared" si="95" ref="DH29">SUM(DH24:DH28)</f>
        <v>6789</v>
      </c>
      <c r="DI29" s="366">
        <f t="shared" si="96" ref="DI29">SUM(DI24:DI28)</f>
        <v>-5928</v>
      </c>
      <c r="DJ29" s="366">
        <f t="shared" si="97" ref="DJ29">SUM(DJ24:DJ28)</f>
        <v>262</v>
      </c>
      <c r="DK29" s="366">
        <f t="shared" si="98" ref="DK29:DL29">SUM(DK24:DK28)</f>
        <v>-10858</v>
      </c>
      <c r="DL29" s="366">
        <f t="shared" si="98"/>
        <v>2032</v>
      </c>
      <c r="DM29" s="366">
        <f t="shared" si="99" ref="DM29:DN29">SUM(DM24:DM28)</f>
        <v>12146</v>
      </c>
      <c r="DN29" s="366">
        <f t="shared" si="99"/>
        <v>-6089</v>
      </c>
      <c r="DO29" s="366">
        <f t="shared" si="100" ref="DO29:DP29">SUM(DO24:DO28)</f>
        <v>-11215</v>
      </c>
      <c r="DP29" s="366">
        <f t="shared" si="100"/>
        <v>903</v>
      </c>
      <c r="DQ29" s="366">
        <f t="shared" si="101" ref="DQ29">SUM(DQ24:DQ28)</f>
        <v>671</v>
      </c>
      <c r="EA29" s="265"/>
      <c r="EB29" s="78">
        <f>SUM(EB24:EB28)</f>
        <v>102551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80"/>
      <c r="BJ30" s="499"/>
      <c r="BK30" s="293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1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1">
        <v>26496</v>
      </c>
      <c r="BI31" s="73">
        <v>23187</v>
      </c>
      <c r="BJ31" s="497">
        <v>25867</v>
      </c>
      <c r="BK31" s="291">
        <v>30785</v>
      </c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2" ref="BU31:CD35">O31-C31</f>
        <v>12440</v>
      </c>
      <c r="BV31" s="77">
        <f t="shared" si="102"/>
        <v>16036</v>
      </c>
      <c r="BW31" s="77">
        <f t="shared" si="102"/>
        <v>4543</v>
      </c>
      <c r="BX31" s="77">
        <f t="shared" si="102"/>
        <v>2457</v>
      </c>
      <c r="BY31" s="77">
        <f t="shared" si="102"/>
        <v>934</v>
      </c>
      <c r="BZ31" s="77">
        <f t="shared" si="102"/>
        <v>-1133</v>
      </c>
      <c r="CA31" s="77">
        <f t="shared" si="102"/>
        <v>1273</v>
      </c>
      <c r="CB31" s="77">
        <f t="shared" si="102"/>
        <v>2976</v>
      </c>
      <c r="CC31" s="77">
        <f t="shared" si="102"/>
        <v>-1651</v>
      </c>
      <c r="CD31" s="385">
        <f t="shared" si="102"/>
        <v>-2913</v>
      </c>
      <c r="CE31" s="408">
        <f t="shared" si="103" ref="CE31:CN35">Y31-M31</f>
        <v>-8985</v>
      </c>
      <c r="CF31" s="77">
        <f t="shared" si="103"/>
        <v>-5804</v>
      </c>
      <c r="CG31" s="77">
        <f t="shared" si="103"/>
        <v>-12175</v>
      </c>
      <c r="CH31" s="77">
        <f t="shared" si="103"/>
        <v>-17556</v>
      </c>
      <c r="CI31" s="77">
        <f t="shared" si="103"/>
        <v>-12040</v>
      </c>
      <c r="CJ31" s="226">
        <f t="shared" si="103"/>
        <v>-8681</v>
      </c>
      <c r="CK31" s="226">
        <f t="shared" si="103"/>
        <v>-6864</v>
      </c>
      <c r="CL31" s="226">
        <f t="shared" si="103"/>
        <v>-5333</v>
      </c>
      <c r="CM31" s="226">
        <f t="shared" si="103"/>
        <v>-6482</v>
      </c>
      <c r="CN31" s="252">
        <f t="shared" si="103"/>
        <v>-10599</v>
      </c>
      <c r="CO31" s="252">
        <f t="shared" si="104" ref="CO31:CX35">AI31-W31</f>
        <v>-523</v>
      </c>
      <c r="CP31" s="365">
        <f t="shared" si="104"/>
        <v>250</v>
      </c>
      <c r="CQ31" s="334">
        <f t="shared" si="104"/>
        <v>689</v>
      </c>
      <c r="CR31" s="252">
        <f t="shared" si="104"/>
        <v>1548</v>
      </c>
      <c r="CS31" s="252">
        <f t="shared" si="104"/>
        <v>-1663</v>
      </c>
      <c r="CT31" s="252">
        <f t="shared" si="104"/>
        <v>738</v>
      </c>
      <c r="CU31" s="252">
        <f t="shared" si="104"/>
        <v>3450</v>
      </c>
      <c r="CV31" s="252">
        <f t="shared" si="104"/>
        <v>4610</v>
      </c>
      <c r="CW31" s="252">
        <f t="shared" si="104"/>
        <v>3595</v>
      </c>
      <c r="CX31" s="252">
        <f t="shared" si="104"/>
        <v>2545</v>
      </c>
      <c r="CY31" s="252">
        <f t="shared" si="105" ref="CY31:DH35">AS31-AG31</f>
        <v>-145</v>
      </c>
      <c r="CZ31" s="252">
        <f t="shared" si="105"/>
        <v>2455</v>
      </c>
      <c r="DA31" s="252">
        <f t="shared" si="105"/>
        <v>-4635</v>
      </c>
      <c r="DB31" s="365">
        <f t="shared" si="105"/>
        <v>-3016</v>
      </c>
      <c r="DC31" s="365">
        <f t="shared" si="105"/>
        <v>143</v>
      </c>
      <c r="DD31" s="365">
        <f t="shared" si="105"/>
        <v>5757</v>
      </c>
      <c r="DE31" s="365">
        <f t="shared" si="105"/>
        <v>4960</v>
      </c>
      <c r="DF31" s="365">
        <f t="shared" si="105"/>
        <v>5093</v>
      </c>
      <c r="DG31" s="365">
        <f t="shared" si="105"/>
        <v>5965</v>
      </c>
      <c r="DH31" s="365">
        <f t="shared" si="105"/>
        <v>4486</v>
      </c>
      <c r="DI31" s="365">
        <f t="shared" si="106" ref="DI31:DQ35">BC31-AQ31</f>
        <v>2485</v>
      </c>
      <c r="DJ31" s="365">
        <f t="shared" si="106"/>
        <v>1068</v>
      </c>
      <c r="DK31" s="365">
        <f t="shared" si="106"/>
        <v>6227</v>
      </c>
      <c r="DL31" s="365">
        <f t="shared" si="106"/>
        <v>978</v>
      </c>
      <c r="DM31" s="365">
        <f t="shared" si="106"/>
        <v>6424</v>
      </c>
      <c r="DN31" s="365">
        <f t="shared" si="106"/>
        <v>1754</v>
      </c>
      <c r="DO31" s="365">
        <f t="shared" si="106"/>
        <v>-94</v>
      </c>
      <c r="DP31" s="365">
        <f t="shared" si="106"/>
        <v>-4313</v>
      </c>
      <c r="DQ31" s="365">
        <f t="shared" si="106"/>
        <v>924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30785</v>
      </c>
    </row>
    <row r="32" spans="1:132" s="52" customFormat="1" ht="1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1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1">
        <v>6706</v>
      </c>
      <c r="BI32" s="73">
        <v>6184</v>
      </c>
      <c r="BJ32" s="497">
        <v>7172</v>
      </c>
      <c r="BK32" s="291">
        <v>7731</v>
      </c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2"/>
        <v>515</v>
      </c>
      <c r="BV32" s="77">
        <f t="shared" si="102"/>
        <v>1247</v>
      </c>
      <c r="BW32" s="77">
        <f t="shared" si="102"/>
        <v>-475</v>
      </c>
      <c r="BX32" s="77">
        <f t="shared" si="102"/>
        <v>-1267</v>
      </c>
      <c r="BY32" s="77">
        <f t="shared" si="102"/>
        <v>-344</v>
      </c>
      <c r="BZ32" s="77">
        <f t="shared" si="102"/>
        <v>-1112</v>
      </c>
      <c r="CA32" s="77">
        <f t="shared" si="102"/>
        <v>-1128</v>
      </c>
      <c r="CB32" s="77">
        <f t="shared" si="102"/>
        <v>-955</v>
      </c>
      <c r="CC32" s="77">
        <f t="shared" si="102"/>
        <v>-1661</v>
      </c>
      <c r="CD32" s="385">
        <f t="shared" si="102"/>
        <v>-1338</v>
      </c>
      <c r="CE32" s="408">
        <f t="shared" si="103"/>
        <v>-2248</v>
      </c>
      <c r="CF32" s="77">
        <f t="shared" si="103"/>
        <v>-1580</v>
      </c>
      <c r="CG32" s="77">
        <f t="shared" si="103"/>
        <v>-1095</v>
      </c>
      <c r="CH32" s="77">
        <f t="shared" si="103"/>
        <v>-2233</v>
      </c>
      <c r="CI32" s="77">
        <f t="shared" si="103"/>
        <v>-1018</v>
      </c>
      <c r="CJ32" s="226">
        <f t="shared" si="103"/>
        <v>-218</v>
      </c>
      <c r="CK32" s="226">
        <f t="shared" si="103"/>
        <v>-889</v>
      </c>
      <c r="CL32" s="226">
        <f t="shared" si="103"/>
        <v>-441</v>
      </c>
      <c r="CM32" s="226">
        <f t="shared" si="103"/>
        <v>-502</v>
      </c>
      <c r="CN32" s="252">
        <f t="shared" si="103"/>
        <v>-1722</v>
      </c>
      <c r="CO32" s="252">
        <f t="shared" si="104"/>
        <v>-1885</v>
      </c>
      <c r="CP32" s="365">
        <f t="shared" si="104"/>
        <v>-1006</v>
      </c>
      <c r="CQ32" s="334">
        <f t="shared" si="104"/>
        <v>-554</v>
      </c>
      <c r="CR32" s="252">
        <f t="shared" si="104"/>
        <v>-82</v>
      </c>
      <c r="CS32" s="252">
        <f t="shared" si="104"/>
        <v>-1137</v>
      </c>
      <c r="CT32" s="252">
        <f t="shared" si="104"/>
        <v>681</v>
      </c>
      <c r="CU32" s="252">
        <f t="shared" si="104"/>
        <v>921</v>
      </c>
      <c r="CV32" s="252">
        <f t="shared" si="104"/>
        <v>889</v>
      </c>
      <c r="CW32" s="252">
        <f t="shared" si="104"/>
        <v>744</v>
      </c>
      <c r="CX32" s="252">
        <f t="shared" si="104"/>
        <v>526</v>
      </c>
      <c r="CY32" s="252">
        <f t="shared" si="105"/>
        <v>862</v>
      </c>
      <c r="CZ32" s="252">
        <f t="shared" si="105"/>
        <v>2216</v>
      </c>
      <c r="DA32" s="252">
        <f t="shared" si="105"/>
        <v>2549</v>
      </c>
      <c r="DB32" s="365">
        <f t="shared" si="105"/>
        <v>1244</v>
      </c>
      <c r="DC32" s="365">
        <f t="shared" si="105"/>
        <v>2909</v>
      </c>
      <c r="DD32" s="365">
        <f t="shared" si="105"/>
        <v>4105</v>
      </c>
      <c r="DE32" s="365">
        <f t="shared" si="105"/>
        <v>3778</v>
      </c>
      <c r="DF32" s="365">
        <f t="shared" si="105"/>
        <v>1789</v>
      </c>
      <c r="DG32" s="365">
        <f t="shared" si="105"/>
        <v>1814</v>
      </c>
      <c r="DH32" s="365">
        <f t="shared" si="105"/>
        <v>1596</v>
      </c>
      <c r="DI32" s="365">
        <f t="shared" si="106"/>
        <v>922</v>
      </c>
      <c r="DJ32" s="365">
        <f t="shared" si="106"/>
        <v>257</v>
      </c>
      <c r="DK32" s="365">
        <f t="shared" si="106"/>
        <v>1043</v>
      </c>
      <c r="DL32" s="365">
        <f t="shared" si="106"/>
        <v>96</v>
      </c>
      <c r="DM32" s="365">
        <f t="shared" si="106"/>
        <v>1093</v>
      </c>
      <c r="DN32" s="365">
        <f t="shared" si="106"/>
        <v>877</v>
      </c>
      <c r="DO32" s="365">
        <f t="shared" si="106"/>
        <v>-759</v>
      </c>
      <c r="DP32" s="365">
        <f t="shared" si="106"/>
        <v>-1753</v>
      </c>
      <c r="DQ32" s="365">
        <f t="shared" si="106"/>
        <v>-707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7731</v>
      </c>
    </row>
    <row r="33" spans="1:132" s="52" customFormat="1" ht="1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1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1">
        <v>5276</v>
      </c>
      <c r="BI33" s="73">
        <v>4672</v>
      </c>
      <c r="BJ33" s="497">
        <v>4731</v>
      </c>
      <c r="BK33" s="291">
        <v>5647</v>
      </c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2"/>
        <v>1240</v>
      </c>
      <c r="BV33" s="77">
        <f t="shared" si="102"/>
        <v>2653</v>
      </c>
      <c r="BW33" s="77">
        <f t="shared" si="102"/>
        <v>1282</v>
      </c>
      <c r="BX33" s="77">
        <f t="shared" si="102"/>
        <v>-47</v>
      </c>
      <c r="BY33" s="77">
        <f t="shared" si="102"/>
        <v>636</v>
      </c>
      <c r="BZ33" s="77">
        <f t="shared" si="102"/>
        <v>-135</v>
      </c>
      <c r="CA33" s="77">
        <f t="shared" si="102"/>
        <v>-606</v>
      </c>
      <c r="CB33" s="77">
        <f t="shared" si="102"/>
        <v>-260</v>
      </c>
      <c r="CC33" s="77">
        <f t="shared" si="102"/>
        <v>-327</v>
      </c>
      <c r="CD33" s="385">
        <f t="shared" si="102"/>
        <v>-503</v>
      </c>
      <c r="CE33" s="408">
        <f t="shared" si="103"/>
        <v>-983</v>
      </c>
      <c r="CF33" s="77">
        <f t="shared" si="103"/>
        <v>-241</v>
      </c>
      <c r="CG33" s="77">
        <f t="shared" si="103"/>
        <v>-830</v>
      </c>
      <c r="CH33" s="77">
        <f t="shared" si="103"/>
        <v>-4040</v>
      </c>
      <c r="CI33" s="77">
        <f t="shared" si="103"/>
        <v>-1825</v>
      </c>
      <c r="CJ33" s="226">
        <f t="shared" si="103"/>
        <v>42</v>
      </c>
      <c r="CK33" s="226">
        <f t="shared" si="103"/>
        <v>192</v>
      </c>
      <c r="CL33" s="226">
        <f t="shared" si="103"/>
        <v>-1487</v>
      </c>
      <c r="CM33" s="226">
        <f t="shared" si="103"/>
        <v>514</v>
      </c>
      <c r="CN33" s="252">
        <f t="shared" si="103"/>
        <v>1862</v>
      </c>
      <c r="CO33" s="252">
        <f t="shared" si="104"/>
        <v>2418</v>
      </c>
      <c r="CP33" s="365">
        <f t="shared" si="104"/>
        <v>1453</v>
      </c>
      <c r="CQ33" s="334">
        <f t="shared" si="104"/>
        <v>1252</v>
      </c>
      <c r="CR33" s="252">
        <f t="shared" si="104"/>
        <v>1246</v>
      </c>
      <c r="CS33" s="252">
        <f t="shared" si="104"/>
        <v>2737</v>
      </c>
      <c r="CT33" s="252">
        <f t="shared" si="104"/>
        <v>2428</v>
      </c>
      <c r="CU33" s="252">
        <f t="shared" si="104"/>
        <v>1346</v>
      </c>
      <c r="CV33" s="252">
        <f t="shared" si="104"/>
        <v>1348</v>
      </c>
      <c r="CW33" s="252">
        <f t="shared" si="104"/>
        <v>1278</v>
      </c>
      <c r="CX33" s="252">
        <f t="shared" si="104"/>
        <v>2555</v>
      </c>
      <c r="CY33" s="252">
        <f t="shared" si="105"/>
        <v>1285</v>
      </c>
      <c r="CZ33" s="252">
        <f t="shared" si="105"/>
        <v>-289</v>
      </c>
      <c r="DA33" s="252">
        <f t="shared" si="105"/>
        <v>-1847</v>
      </c>
      <c r="DB33" s="365">
        <f t="shared" si="105"/>
        <v>-1211</v>
      </c>
      <c r="DC33" s="365">
        <f t="shared" si="105"/>
        <v>-965</v>
      </c>
      <c r="DD33" s="365">
        <f t="shared" si="105"/>
        <v>-525</v>
      </c>
      <c r="DE33" s="365">
        <f t="shared" si="105"/>
        <v>-1336</v>
      </c>
      <c r="DF33" s="365">
        <f t="shared" si="105"/>
        <v>-1216</v>
      </c>
      <c r="DG33" s="365">
        <f t="shared" si="105"/>
        <v>329</v>
      </c>
      <c r="DH33" s="365">
        <f t="shared" si="105"/>
        <v>-865</v>
      </c>
      <c r="DI33" s="365">
        <f t="shared" si="106"/>
        <v>-1084</v>
      </c>
      <c r="DJ33" s="365">
        <f t="shared" si="106"/>
        <v>-1498</v>
      </c>
      <c r="DK33" s="365">
        <f t="shared" si="106"/>
        <v>-763</v>
      </c>
      <c r="DL33" s="365">
        <f t="shared" si="106"/>
        <v>-971</v>
      </c>
      <c r="DM33" s="365">
        <f t="shared" si="106"/>
        <v>-19</v>
      </c>
      <c r="DN33" s="365">
        <f t="shared" si="106"/>
        <v>-115</v>
      </c>
      <c r="DO33" s="365">
        <f t="shared" si="106"/>
        <v>-251</v>
      </c>
      <c r="DP33" s="365">
        <f t="shared" si="106"/>
        <v>-369</v>
      </c>
      <c r="DQ33" s="365">
        <f t="shared" si="106"/>
        <v>-463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5647</v>
      </c>
    </row>
    <row r="34" spans="1:132" s="52" customFormat="1" ht="1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1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1">
        <v>331</v>
      </c>
      <c r="BI34" s="73">
        <v>294</v>
      </c>
      <c r="BJ34" s="497">
        <v>266</v>
      </c>
      <c r="BK34" s="291">
        <v>329</v>
      </c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2"/>
        <v>46</v>
      </c>
      <c r="BV34" s="77">
        <f t="shared" si="102"/>
        <v>242</v>
      </c>
      <c r="BW34" s="77">
        <f t="shared" si="102"/>
        <v>275</v>
      </c>
      <c r="BX34" s="77">
        <f t="shared" si="102"/>
        <v>127</v>
      </c>
      <c r="BY34" s="77">
        <f t="shared" si="102"/>
        <v>55</v>
      </c>
      <c r="BZ34" s="77">
        <f t="shared" si="102"/>
        <v>-48</v>
      </c>
      <c r="CA34" s="77">
        <f t="shared" si="102"/>
        <v>-1</v>
      </c>
      <c r="CB34" s="77">
        <f t="shared" si="102"/>
        <v>-3</v>
      </c>
      <c r="CC34" s="77">
        <f t="shared" si="102"/>
        <v>-18</v>
      </c>
      <c r="CD34" s="385">
        <f t="shared" si="102"/>
        <v>-69</v>
      </c>
      <c r="CE34" s="408">
        <f t="shared" si="103"/>
        <v>-50</v>
      </c>
      <c r="CF34" s="77">
        <f t="shared" si="103"/>
        <v>74</v>
      </c>
      <c r="CG34" s="77">
        <f t="shared" si="103"/>
        <v>7</v>
      </c>
      <c r="CH34" s="77">
        <f t="shared" si="103"/>
        <v>-303</v>
      </c>
      <c r="CI34" s="77">
        <f t="shared" si="103"/>
        <v>-322</v>
      </c>
      <c r="CJ34" s="226">
        <f t="shared" si="103"/>
        <v>-126</v>
      </c>
      <c r="CK34" s="226">
        <f t="shared" si="103"/>
        <v>8</v>
      </c>
      <c r="CL34" s="226">
        <f t="shared" si="103"/>
        <v>-40</v>
      </c>
      <c r="CM34" s="226">
        <f t="shared" si="103"/>
        <v>17</v>
      </c>
      <c r="CN34" s="252">
        <f t="shared" si="103"/>
        <v>49</v>
      </c>
      <c r="CO34" s="252">
        <f t="shared" si="104"/>
        <v>222</v>
      </c>
      <c r="CP34" s="365">
        <f t="shared" si="104"/>
        <v>113</v>
      </c>
      <c r="CQ34" s="334">
        <f t="shared" si="104"/>
        <v>120</v>
      </c>
      <c r="CR34" s="252">
        <f t="shared" si="104"/>
        <v>71</v>
      </c>
      <c r="CS34" s="252">
        <f t="shared" si="104"/>
        <v>158</v>
      </c>
      <c r="CT34" s="252">
        <f t="shared" si="104"/>
        <v>89</v>
      </c>
      <c r="CU34" s="252">
        <f t="shared" si="104"/>
        <v>119</v>
      </c>
      <c r="CV34" s="252">
        <f t="shared" si="104"/>
        <v>40</v>
      </c>
      <c r="CW34" s="252">
        <f t="shared" si="104"/>
        <v>29</v>
      </c>
      <c r="CX34" s="252">
        <f t="shared" si="104"/>
        <v>66</v>
      </c>
      <c r="CY34" s="252">
        <f t="shared" si="105"/>
        <v>16</v>
      </c>
      <c r="CZ34" s="252">
        <f t="shared" si="105"/>
        <v>4</v>
      </c>
      <c r="DA34" s="252">
        <f t="shared" si="105"/>
        <v>-122</v>
      </c>
      <c r="DB34" s="365">
        <f t="shared" si="105"/>
        <v>-33</v>
      </c>
      <c r="DC34" s="365">
        <f t="shared" si="105"/>
        <v>-115</v>
      </c>
      <c r="DD34" s="365">
        <f t="shared" si="105"/>
        <v>-108</v>
      </c>
      <c r="DE34" s="365">
        <f t="shared" si="105"/>
        <v>-160</v>
      </c>
      <c r="DF34" s="365">
        <f t="shared" si="105"/>
        <v>-35</v>
      </c>
      <c r="DG34" s="365">
        <f t="shared" si="105"/>
        <v>-26</v>
      </c>
      <c r="DH34" s="365">
        <f t="shared" si="105"/>
        <v>29</v>
      </c>
      <c r="DI34" s="365">
        <f t="shared" si="106"/>
        <v>-38</v>
      </c>
      <c r="DJ34" s="365">
        <f t="shared" si="106"/>
        <v>-29</v>
      </c>
      <c r="DK34" s="365">
        <f t="shared" si="106"/>
        <v>14</v>
      </c>
      <c r="DL34" s="365">
        <f t="shared" si="106"/>
        <v>-26</v>
      </c>
      <c r="DM34" s="365">
        <f t="shared" si="106"/>
        <v>-79</v>
      </c>
      <c r="DN34" s="365">
        <f t="shared" si="106"/>
        <v>-38</v>
      </c>
      <c r="DO34" s="365">
        <f t="shared" si="106"/>
        <v>-27</v>
      </c>
      <c r="DP34" s="365">
        <f t="shared" si="106"/>
        <v>-7</v>
      </c>
      <c r="DQ34" s="365">
        <f t="shared" si="106"/>
        <v>19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329</v>
      </c>
    </row>
    <row r="35" spans="1:132" s="52" customFormat="1" ht="1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1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1">
        <v>114</v>
      </c>
      <c r="BI35" s="73">
        <v>82</v>
      </c>
      <c r="BJ35" s="497">
        <v>73</v>
      </c>
      <c r="BK35" s="291">
        <v>82</v>
      </c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2"/>
        <v>15</v>
      </c>
      <c r="BV35" s="77">
        <f t="shared" si="102"/>
        <v>54</v>
      </c>
      <c r="BW35" s="77">
        <f t="shared" si="102"/>
        <v>66</v>
      </c>
      <c r="BX35" s="77">
        <f t="shared" si="102"/>
        <v>51</v>
      </c>
      <c r="BY35" s="77">
        <f t="shared" si="102"/>
        <v>11</v>
      </c>
      <c r="BZ35" s="77">
        <f t="shared" si="102"/>
        <v>-1</v>
      </c>
      <c r="CA35" s="77">
        <f t="shared" si="102"/>
        <v>1</v>
      </c>
      <c r="CB35" s="77">
        <f t="shared" si="102"/>
        <v>19</v>
      </c>
      <c r="CC35" s="77">
        <f t="shared" si="102"/>
        <v>-12</v>
      </c>
      <c r="CD35" s="385">
        <f t="shared" si="102"/>
        <v>6</v>
      </c>
      <c r="CE35" s="408">
        <f t="shared" si="103"/>
        <v>-1</v>
      </c>
      <c r="CF35" s="77">
        <f t="shared" si="103"/>
        <v>40</v>
      </c>
      <c r="CG35" s="77">
        <f t="shared" si="103"/>
        <v>7</v>
      </c>
      <c r="CH35" s="77">
        <f t="shared" si="103"/>
        <v>-65</v>
      </c>
      <c r="CI35" s="77">
        <f t="shared" si="103"/>
        <v>-62</v>
      </c>
      <c r="CJ35" s="226">
        <f t="shared" si="103"/>
        <v>-47</v>
      </c>
      <c r="CK35" s="226">
        <f t="shared" si="103"/>
        <v>-13</v>
      </c>
      <c r="CL35" s="226">
        <f t="shared" si="103"/>
        <v>-12</v>
      </c>
      <c r="CM35" s="226">
        <f t="shared" si="103"/>
        <v>-11</v>
      </c>
      <c r="CN35" s="252">
        <f t="shared" si="103"/>
        <v>16</v>
      </c>
      <c r="CO35" s="252">
        <f t="shared" si="104"/>
        <v>101</v>
      </c>
      <c r="CP35" s="365">
        <f t="shared" si="104"/>
        <v>45</v>
      </c>
      <c r="CQ35" s="334">
        <f t="shared" si="104"/>
        <v>55</v>
      </c>
      <c r="CR35" s="252">
        <f t="shared" si="104"/>
        <v>26</v>
      </c>
      <c r="CS35" s="252">
        <f t="shared" si="104"/>
        <v>48</v>
      </c>
      <c r="CT35" s="252">
        <f t="shared" si="104"/>
        <v>43</v>
      </c>
      <c r="CU35" s="252">
        <f t="shared" si="104"/>
        <v>23</v>
      </c>
      <c r="CV35" s="252">
        <f t="shared" si="104"/>
        <v>13</v>
      </c>
      <c r="CW35" s="252">
        <f t="shared" si="104"/>
        <v>11</v>
      </c>
      <c r="CX35" s="252">
        <f t="shared" si="104"/>
        <v>34</v>
      </c>
      <c r="CY35" s="252">
        <f t="shared" si="105"/>
        <v>34</v>
      </c>
      <c r="CZ35" s="252">
        <f t="shared" si="105"/>
        <v>23</v>
      </c>
      <c r="DA35" s="252">
        <f t="shared" si="105"/>
        <v>-62</v>
      </c>
      <c r="DB35" s="365">
        <f t="shared" si="105"/>
        <v>-59</v>
      </c>
      <c r="DC35" s="365">
        <f t="shared" si="105"/>
        <v>-55</v>
      </c>
      <c r="DD35" s="365">
        <f t="shared" si="105"/>
        <v>-43</v>
      </c>
      <c r="DE35" s="365">
        <f t="shared" si="105"/>
        <v>-53</v>
      </c>
      <c r="DF35" s="365">
        <f t="shared" si="105"/>
        <v>-34</v>
      </c>
      <c r="DG35" s="365">
        <f t="shared" si="105"/>
        <v>7</v>
      </c>
      <c r="DH35" s="365">
        <f t="shared" si="105"/>
        <v>3</v>
      </c>
      <c r="DI35" s="365">
        <f t="shared" si="106"/>
        <v>3</v>
      </c>
      <c r="DJ35" s="365">
        <f t="shared" si="106"/>
        <v>-23</v>
      </c>
      <c r="DK35" s="365">
        <f t="shared" si="106"/>
        <v>-21</v>
      </c>
      <c r="DL35" s="365">
        <f t="shared" si="106"/>
        <v>-43</v>
      </c>
      <c r="DM35" s="365">
        <f t="shared" si="106"/>
        <v>-20</v>
      </c>
      <c r="DN35" s="365">
        <f t="shared" si="106"/>
        <v>21</v>
      </c>
      <c r="DO35" s="365">
        <f t="shared" si="106"/>
        <v>-10</v>
      </c>
      <c r="DP35" s="365">
        <f t="shared" si="106"/>
        <v>-20</v>
      </c>
      <c r="DQ35" s="365">
        <f t="shared" si="106"/>
        <v>-4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82</v>
      </c>
    </row>
    <row r="36" spans="1:132" s="66" customFormat="1" ht="15">
      <c r="A36" s="140"/>
      <c r="B36" s="53" t="s">
        <v>144</v>
      </c>
      <c r="C36" s="129">
        <f t="shared" si="107" ref="C36:Q36">SUM(C31:C35)</f>
        <v>37303</v>
      </c>
      <c r="D36" s="130">
        <f t="shared" si="107"/>
        <v>40155</v>
      </c>
      <c r="E36" s="130">
        <f t="shared" si="107"/>
        <v>41999</v>
      </c>
      <c r="F36" s="130">
        <f t="shared" si="107"/>
        <v>39544</v>
      </c>
      <c r="G36" s="130">
        <f t="shared" si="107"/>
        <v>34687</v>
      </c>
      <c r="H36" s="130">
        <f t="shared" si="107"/>
        <v>38838</v>
      </c>
      <c r="I36" s="130">
        <f t="shared" si="107"/>
        <v>41685</v>
      </c>
      <c r="J36" s="130">
        <f t="shared" si="107"/>
        <v>49085</v>
      </c>
      <c r="K36" s="130">
        <f t="shared" si="107"/>
        <v>49751</v>
      </c>
      <c r="L36" s="131">
        <f t="shared" si="107"/>
        <v>43461</v>
      </c>
      <c r="M36" s="130">
        <f t="shared" si="107"/>
        <v>44348</v>
      </c>
      <c r="N36" s="130">
        <f t="shared" si="107"/>
        <v>40087</v>
      </c>
      <c r="O36" s="130">
        <f t="shared" si="107"/>
        <v>51559</v>
      </c>
      <c r="P36" s="130">
        <f t="shared" si="107"/>
        <v>60387</v>
      </c>
      <c r="Q36" s="130">
        <f t="shared" si="107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2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2">
        <v>38923</v>
      </c>
      <c r="BI36" s="129">
        <v>34419</v>
      </c>
      <c r="BJ36" s="498">
        <v>38109</v>
      </c>
      <c r="BK36" s="292">
        <v>44574</v>
      </c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8" ref="BU36:BY36">SUM(BU31:BU35)</f>
        <v>14256</v>
      </c>
      <c r="BV36" s="132">
        <f t="shared" si="108"/>
        <v>20232</v>
      </c>
      <c r="BW36" s="132">
        <f t="shared" si="108"/>
        <v>5691</v>
      </c>
      <c r="BX36" s="132">
        <f t="shared" si="108"/>
        <v>1321</v>
      </c>
      <c r="BY36" s="132">
        <f t="shared" si="108"/>
        <v>1292</v>
      </c>
      <c r="BZ36" s="132">
        <f t="shared" si="109" ref="BZ36:CH36">SUM(BZ31:BZ35)</f>
        <v>-2429</v>
      </c>
      <c r="CA36" s="132">
        <f t="shared" si="109"/>
        <v>-461</v>
      </c>
      <c r="CB36" s="132">
        <f t="shared" si="109"/>
        <v>1777</v>
      </c>
      <c r="CC36" s="132">
        <f t="shared" si="109"/>
        <v>-3669</v>
      </c>
      <c r="CD36" s="386">
        <f t="shared" si="109"/>
        <v>-4817</v>
      </c>
      <c r="CE36" s="409">
        <f t="shared" si="109"/>
        <v>-12267</v>
      </c>
      <c r="CF36" s="132">
        <f t="shared" si="109"/>
        <v>-7511</v>
      </c>
      <c r="CG36" s="132">
        <f t="shared" si="109"/>
        <v>-14086</v>
      </c>
      <c r="CH36" s="132">
        <f t="shared" si="109"/>
        <v>-24197</v>
      </c>
      <c r="CI36" s="132">
        <f t="shared" si="110" ref="CI36:CJ36">SUM(CI31:CI35)</f>
        <v>-15267</v>
      </c>
      <c r="CJ36" s="227">
        <f t="shared" si="110"/>
        <v>-9030</v>
      </c>
      <c r="CK36" s="227">
        <f t="shared" si="111" ref="CK36:CL36">SUM(CK31:CK35)</f>
        <v>-7566</v>
      </c>
      <c r="CL36" s="227">
        <f t="shared" si="111"/>
        <v>-7313</v>
      </c>
      <c r="CM36" s="227">
        <f t="shared" si="112" ref="CM36:CN36">SUM(CM31:CM35)</f>
        <v>-6464</v>
      </c>
      <c r="CN36" s="253">
        <f t="shared" si="112"/>
        <v>-10394</v>
      </c>
      <c r="CO36" s="253">
        <f t="shared" si="113" ref="CO36:CQ36">SUM(CO31:CO35)</f>
        <v>333</v>
      </c>
      <c r="CP36" s="366">
        <f t="shared" si="113"/>
        <v>855</v>
      </c>
      <c r="CQ36" s="335">
        <f t="shared" si="113"/>
        <v>1562</v>
      </c>
      <c r="CR36" s="253">
        <f t="shared" si="114" ref="CR36:CS36">SUM(CR31:CR35)</f>
        <v>2809</v>
      </c>
      <c r="CS36" s="253">
        <f t="shared" si="114"/>
        <v>143</v>
      </c>
      <c r="CT36" s="253">
        <f t="shared" si="115" ref="CT36">SUM(CT31:CT35)</f>
        <v>3979</v>
      </c>
      <c r="CU36" s="253">
        <f t="shared" si="116" ref="CU36">SUM(CU31:CU35)</f>
        <v>5859</v>
      </c>
      <c r="CV36" s="253">
        <f t="shared" si="117" ref="CV36">SUM(CV31:CV35)</f>
        <v>6900</v>
      </c>
      <c r="CW36" s="253">
        <f t="shared" si="118" ref="CW36">SUM(CW31:CW35)</f>
        <v>5657</v>
      </c>
      <c r="CX36" s="253">
        <f t="shared" si="119" ref="CX36">SUM(CX31:CX35)</f>
        <v>5726</v>
      </c>
      <c r="CY36" s="253">
        <f t="shared" si="120" ref="CY36">SUM(CY31:CY35)</f>
        <v>2052</v>
      </c>
      <c r="CZ36" s="253">
        <f t="shared" si="121" ref="CZ36">SUM(CZ31:CZ35)</f>
        <v>4409</v>
      </c>
      <c r="DA36" s="253">
        <f t="shared" si="122" ref="DA36">SUM(DA31:DA35)</f>
        <v>-4117</v>
      </c>
      <c r="DB36" s="366">
        <f t="shared" si="123" ref="DB36">SUM(DB31:DB35)</f>
        <v>-3075</v>
      </c>
      <c r="DC36" s="366">
        <f t="shared" si="124" ref="DC36">SUM(DC31:DC35)</f>
        <v>1917</v>
      </c>
      <c r="DD36" s="366">
        <f t="shared" si="125" ref="DD36">SUM(DD31:DD35)</f>
        <v>9186</v>
      </c>
      <c r="DE36" s="366">
        <f t="shared" si="126" ref="DE36">SUM(DE31:DE35)</f>
        <v>7189</v>
      </c>
      <c r="DF36" s="366">
        <f t="shared" si="127" ref="DF36">SUM(DF31:DF35)</f>
        <v>5597</v>
      </c>
      <c r="DG36" s="366">
        <f t="shared" si="128" ref="DG36">SUM(DG31:DG35)</f>
        <v>8089</v>
      </c>
      <c r="DH36" s="366">
        <f t="shared" si="129" ref="DH36">SUM(DH31:DH35)</f>
        <v>5249</v>
      </c>
      <c r="DI36" s="366">
        <f t="shared" si="130" ref="DI36">SUM(DI31:DI35)</f>
        <v>2288</v>
      </c>
      <c r="DJ36" s="366">
        <f t="shared" si="131" ref="DJ36">SUM(DJ31:DJ35)</f>
        <v>-225</v>
      </c>
      <c r="DK36" s="366">
        <f t="shared" si="132" ref="DK36:DL36">SUM(DK31:DK35)</f>
        <v>6500</v>
      </c>
      <c r="DL36" s="366">
        <f t="shared" si="132"/>
        <v>34</v>
      </c>
      <c r="DM36" s="366">
        <f t="shared" si="133" ref="DM36:DN36">SUM(DM31:DM35)</f>
        <v>7399</v>
      </c>
      <c r="DN36" s="366">
        <f t="shared" si="133"/>
        <v>2499</v>
      </c>
      <c r="DO36" s="366">
        <f t="shared" si="134" ref="DO36:DP36">SUM(DO31:DO35)</f>
        <v>-1141</v>
      </c>
      <c r="DP36" s="366">
        <f t="shared" si="134"/>
        <v>-6462</v>
      </c>
      <c r="DQ36" s="366">
        <f t="shared" si="135" ref="DQ36">SUM(DQ31:DQ35)</f>
        <v>-231</v>
      </c>
      <c r="EA36" s="265"/>
      <c r="EB36" s="78">
        <f>SUM(EB31:EB35)</f>
        <v>44574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80"/>
      <c r="BJ37" s="499"/>
      <c r="BK37" s="293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1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1">
        <v>80265</v>
      </c>
      <c r="BI38" s="73">
        <v>80241</v>
      </c>
      <c r="BJ38" s="497">
        <v>75945</v>
      </c>
      <c r="BK38" s="291">
        <v>75695</v>
      </c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6" ref="BU38:CD42">O38-C38</f>
        <v>20586</v>
      </c>
      <c r="BV38" s="77">
        <f t="shared" si="136"/>
        <v>30331</v>
      </c>
      <c r="BW38" s="77">
        <f t="shared" si="136"/>
        <v>40680</v>
      </c>
      <c r="BX38" s="77">
        <f t="shared" si="136"/>
        <v>40922</v>
      </c>
      <c r="BY38" s="77">
        <f t="shared" si="136"/>
        <v>37934</v>
      </c>
      <c r="BZ38" s="77">
        <f t="shared" si="136"/>
        <v>38039</v>
      </c>
      <c r="CA38" s="77">
        <f t="shared" si="136"/>
        <v>38649</v>
      </c>
      <c r="CB38" s="77">
        <f t="shared" si="136"/>
        <v>43224</v>
      </c>
      <c r="CC38" s="77">
        <f t="shared" si="136"/>
        <v>42944</v>
      </c>
      <c r="CD38" s="385">
        <f t="shared" si="136"/>
        <v>42800</v>
      </c>
      <c r="CE38" s="408">
        <f t="shared" si="137" ref="CE38:CN42">Y38-M38</f>
        <v>36136</v>
      </c>
      <c r="CF38" s="77">
        <f t="shared" si="137"/>
        <v>32723</v>
      </c>
      <c r="CG38" s="77">
        <f t="shared" si="137"/>
        <v>22698</v>
      </c>
      <c r="CH38" s="77">
        <f t="shared" si="137"/>
        <v>15910</v>
      </c>
      <c r="CI38" s="77">
        <f t="shared" si="137"/>
        <v>-405</v>
      </c>
      <c r="CJ38" s="226">
        <f t="shared" si="137"/>
        <v>-8547</v>
      </c>
      <c r="CK38" s="226">
        <f t="shared" si="137"/>
        <v>-12530</v>
      </c>
      <c r="CL38" s="226">
        <f t="shared" si="137"/>
        <v>-16817</v>
      </c>
      <c r="CM38" s="226">
        <f t="shared" si="137"/>
        <v>-20543</v>
      </c>
      <c r="CN38" s="252">
        <f t="shared" si="137"/>
        <v>-24136</v>
      </c>
      <c r="CO38" s="252">
        <f t="shared" si="138" ref="CO38:CX42">AI38-W38</f>
        <v>-26847</v>
      </c>
      <c r="CP38" s="365">
        <f t="shared" si="138"/>
        <v>-28578</v>
      </c>
      <c r="CQ38" s="334">
        <f t="shared" si="138"/>
        <v>-22678</v>
      </c>
      <c r="CR38" s="252">
        <f t="shared" si="138"/>
        <v>-20885</v>
      </c>
      <c r="CS38" s="252">
        <f t="shared" si="138"/>
        <v>-17855</v>
      </c>
      <c r="CT38" s="252">
        <f t="shared" si="138"/>
        <v>-24726</v>
      </c>
      <c r="CU38" s="252">
        <f t="shared" si="138"/>
        <v>-19621</v>
      </c>
      <c r="CV38" s="252">
        <f t="shared" si="138"/>
        <v>-15487</v>
      </c>
      <c r="CW38" s="252">
        <f t="shared" si="138"/>
        <v>-7847</v>
      </c>
      <c r="CX38" s="252">
        <f t="shared" si="138"/>
        <v>-7297</v>
      </c>
      <c r="CY38" s="252">
        <f t="shared" si="139" ref="CY38:DH42">AS38-AG38</f>
        <v>-6001</v>
      </c>
      <c r="CZ38" s="252">
        <f t="shared" si="139"/>
        <v>-7648</v>
      </c>
      <c r="DA38" s="252">
        <f t="shared" si="139"/>
        <v>-8473</v>
      </c>
      <c r="DB38" s="365">
        <f t="shared" si="139"/>
        <v>-5724</v>
      </c>
      <c r="DC38" s="365">
        <f t="shared" si="139"/>
        <v>-12808</v>
      </c>
      <c r="DD38" s="365">
        <f t="shared" si="139"/>
        <v>-11013</v>
      </c>
      <c r="DE38" s="365">
        <f t="shared" si="139"/>
        <v>-5777</v>
      </c>
      <c r="DF38" s="365">
        <f t="shared" si="139"/>
        <v>3304</v>
      </c>
      <c r="DG38" s="365">
        <f t="shared" si="139"/>
        <v>1592</v>
      </c>
      <c r="DH38" s="365">
        <f t="shared" si="139"/>
        <v>3627</v>
      </c>
      <c r="DI38" s="365">
        <f t="shared" si="140" ref="DI38:DQ42">BC38-AQ38</f>
        <v>3248</v>
      </c>
      <c r="DJ38" s="365">
        <f t="shared" si="140"/>
        <v>4317</v>
      </c>
      <c r="DK38" s="365">
        <f t="shared" si="140"/>
        <v>1337</v>
      </c>
      <c r="DL38" s="365">
        <f t="shared" si="140"/>
        <v>-490</v>
      </c>
      <c r="DM38" s="365">
        <f t="shared" si="140"/>
        <v>-272</v>
      </c>
      <c r="DN38" s="365">
        <f t="shared" si="140"/>
        <v>-1318</v>
      </c>
      <c r="DO38" s="365">
        <f t="shared" si="140"/>
        <v>4256</v>
      </c>
      <c r="DP38" s="365">
        <f t="shared" si="140"/>
        <v>1727</v>
      </c>
      <c r="DQ38" s="365">
        <f t="shared" si="140"/>
        <v>-360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75695</v>
      </c>
    </row>
    <row r="39" spans="1:132" s="52" customFormat="1" ht="1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1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1">
        <v>46581</v>
      </c>
      <c r="BI39" s="73">
        <v>44733</v>
      </c>
      <c r="BJ39" s="497">
        <v>46204</v>
      </c>
      <c r="BK39" s="291">
        <v>47681</v>
      </c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6"/>
        <v>6491</v>
      </c>
      <c r="BV39" s="77">
        <f t="shared" si="136"/>
        <v>10195</v>
      </c>
      <c r="BW39" s="77">
        <f t="shared" si="136"/>
        <v>9951</v>
      </c>
      <c r="BX39" s="77">
        <f t="shared" si="136"/>
        <v>8890</v>
      </c>
      <c r="BY39" s="77">
        <f t="shared" si="136"/>
        <v>10614</v>
      </c>
      <c r="BZ39" s="77">
        <f t="shared" si="136"/>
        <v>9592</v>
      </c>
      <c r="CA39" s="77">
        <f t="shared" si="136"/>
        <v>8352</v>
      </c>
      <c r="CB39" s="77">
        <f t="shared" si="136"/>
        <v>7394</v>
      </c>
      <c r="CC39" s="77">
        <f t="shared" si="136"/>
        <v>9330</v>
      </c>
      <c r="CD39" s="385">
        <f t="shared" si="136"/>
        <v>10559</v>
      </c>
      <c r="CE39" s="408">
        <f t="shared" si="137"/>
        <v>7714</v>
      </c>
      <c r="CF39" s="77">
        <f t="shared" si="137"/>
        <v>9469</v>
      </c>
      <c r="CG39" s="77">
        <f t="shared" si="137"/>
        <v>9147</v>
      </c>
      <c r="CH39" s="77">
        <f t="shared" si="137"/>
        <v>4389</v>
      </c>
      <c r="CI39" s="77">
        <f t="shared" si="137"/>
        <v>5893</v>
      </c>
      <c r="CJ39" s="226">
        <f t="shared" si="137"/>
        <v>6563</v>
      </c>
      <c r="CK39" s="226">
        <f t="shared" si="137"/>
        <v>4077</v>
      </c>
      <c r="CL39" s="226">
        <f t="shared" si="137"/>
        <v>4219</v>
      </c>
      <c r="CM39" s="226">
        <f t="shared" si="137"/>
        <v>3229</v>
      </c>
      <c r="CN39" s="252">
        <f t="shared" si="137"/>
        <v>1348</v>
      </c>
      <c r="CO39" s="252">
        <f t="shared" si="138"/>
        <v>-8807</v>
      </c>
      <c r="CP39" s="365">
        <f t="shared" si="138"/>
        <v>-6171</v>
      </c>
      <c r="CQ39" s="334">
        <f t="shared" si="138"/>
        <v>-7281</v>
      </c>
      <c r="CR39" s="252">
        <f t="shared" si="138"/>
        <v>-9973</v>
      </c>
      <c r="CS39" s="252">
        <f t="shared" si="138"/>
        <v>-9614</v>
      </c>
      <c r="CT39" s="252">
        <f t="shared" si="138"/>
        <v>-5688</v>
      </c>
      <c r="CU39" s="252">
        <f t="shared" si="138"/>
        <v>-5224</v>
      </c>
      <c r="CV39" s="252">
        <f t="shared" si="138"/>
        <v>-4821</v>
      </c>
      <c r="CW39" s="252">
        <f t="shared" si="138"/>
        <v>-5246</v>
      </c>
      <c r="CX39" s="252">
        <f t="shared" si="138"/>
        <v>-5757</v>
      </c>
      <c r="CY39" s="252">
        <f t="shared" si="139"/>
        <v>-2046</v>
      </c>
      <c r="CZ39" s="252">
        <f t="shared" si="139"/>
        <v>-514</v>
      </c>
      <c r="DA39" s="252">
        <f t="shared" si="139"/>
        <v>7110</v>
      </c>
      <c r="DB39" s="365">
        <f t="shared" si="139"/>
        <v>239</v>
      </c>
      <c r="DC39" s="365">
        <f t="shared" si="139"/>
        <v>6732</v>
      </c>
      <c r="DD39" s="365">
        <f t="shared" si="139"/>
        <v>8300</v>
      </c>
      <c r="DE39" s="365">
        <f t="shared" si="139"/>
        <v>10587</v>
      </c>
      <c r="DF39" s="365">
        <f t="shared" si="139"/>
        <v>8357</v>
      </c>
      <c r="DG39" s="365">
        <f t="shared" si="139"/>
        <v>9160</v>
      </c>
      <c r="DH39" s="365">
        <f t="shared" si="139"/>
        <v>8696</v>
      </c>
      <c r="DI39" s="365">
        <f t="shared" si="140"/>
        <v>10410</v>
      </c>
      <c r="DJ39" s="365">
        <f t="shared" si="140"/>
        <v>8851</v>
      </c>
      <c r="DK39" s="365">
        <f t="shared" si="140"/>
        <v>5836</v>
      </c>
      <c r="DL39" s="365">
        <f t="shared" si="140"/>
        <v>6199</v>
      </c>
      <c r="DM39" s="365">
        <f t="shared" si="140"/>
        <v>5274</v>
      </c>
      <c r="DN39" s="365">
        <f t="shared" si="140"/>
        <v>8735</v>
      </c>
      <c r="DO39" s="365">
        <f t="shared" si="140"/>
        <v>2915</v>
      </c>
      <c r="DP39" s="365">
        <f t="shared" si="140"/>
        <v>4183</v>
      </c>
      <c r="DQ39" s="365">
        <f t="shared" si="140"/>
        <v>2888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47681</v>
      </c>
    </row>
    <row r="40" spans="1:132" s="52" customFormat="1" ht="1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1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1">
        <v>9413</v>
      </c>
      <c r="BI40" s="73">
        <v>8791</v>
      </c>
      <c r="BJ40" s="497">
        <v>8522</v>
      </c>
      <c r="BK40" s="291">
        <v>8708</v>
      </c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6"/>
        <v>1813</v>
      </c>
      <c r="BV40" s="77">
        <f t="shared" si="136"/>
        <v>4152</v>
      </c>
      <c r="BW40" s="77">
        <f t="shared" si="136"/>
        <v>6260</v>
      </c>
      <c r="BX40" s="77">
        <f t="shared" si="136"/>
        <v>6523</v>
      </c>
      <c r="BY40" s="77">
        <f t="shared" si="136"/>
        <v>6110</v>
      </c>
      <c r="BZ40" s="77">
        <f t="shared" si="136"/>
        <v>5417</v>
      </c>
      <c r="CA40" s="77">
        <f t="shared" si="136"/>
        <v>4749</v>
      </c>
      <c r="CB40" s="77">
        <f t="shared" si="136"/>
        <v>3432</v>
      </c>
      <c r="CC40" s="77">
        <f t="shared" si="136"/>
        <v>3373</v>
      </c>
      <c r="CD40" s="385">
        <f t="shared" si="136"/>
        <v>3639</v>
      </c>
      <c r="CE40" s="408">
        <f t="shared" si="137"/>
        <v>3341</v>
      </c>
      <c r="CF40" s="77">
        <f t="shared" si="137"/>
        <v>3489</v>
      </c>
      <c r="CG40" s="77">
        <f t="shared" si="137"/>
        <v>2322</v>
      </c>
      <c r="CH40" s="77">
        <f t="shared" si="137"/>
        <v>221</v>
      </c>
      <c r="CI40" s="77">
        <f t="shared" si="137"/>
        <v>-2895</v>
      </c>
      <c r="CJ40" s="226">
        <f t="shared" si="137"/>
        <v>-3258</v>
      </c>
      <c r="CK40" s="226">
        <f t="shared" si="137"/>
        <v>-2744</v>
      </c>
      <c r="CL40" s="226">
        <f t="shared" si="137"/>
        <v>-1854</v>
      </c>
      <c r="CM40" s="226">
        <f t="shared" si="137"/>
        <v>-1959</v>
      </c>
      <c r="CN40" s="252">
        <f t="shared" si="137"/>
        <v>-478</v>
      </c>
      <c r="CO40" s="252">
        <f t="shared" si="138"/>
        <v>-463</v>
      </c>
      <c r="CP40" s="365">
        <f t="shared" si="138"/>
        <v>-74</v>
      </c>
      <c r="CQ40" s="334">
        <f t="shared" si="138"/>
        <v>-44</v>
      </c>
      <c r="CR40" s="252">
        <f t="shared" si="138"/>
        <v>-130</v>
      </c>
      <c r="CS40" s="252">
        <f t="shared" si="138"/>
        <v>132</v>
      </c>
      <c r="CT40" s="252">
        <f t="shared" si="138"/>
        <v>169</v>
      </c>
      <c r="CU40" s="252">
        <f t="shared" si="138"/>
        <v>530</v>
      </c>
      <c r="CV40" s="252">
        <f t="shared" si="138"/>
        <v>472</v>
      </c>
      <c r="CW40" s="252">
        <f t="shared" si="138"/>
        <v>479</v>
      </c>
      <c r="CX40" s="252">
        <f t="shared" si="138"/>
        <v>912</v>
      </c>
      <c r="CY40" s="252">
        <f t="shared" si="139"/>
        <v>935</v>
      </c>
      <c r="CZ40" s="252">
        <f t="shared" si="139"/>
        <v>1009</v>
      </c>
      <c r="DA40" s="252">
        <f t="shared" si="139"/>
        <v>-403</v>
      </c>
      <c r="DB40" s="365">
        <f t="shared" si="139"/>
        <v>-957</v>
      </c>
      <c r="DC40" s="365">
        <f t="shared" si="139"/>
        <v>-1265</v>
      </c>
      <c r="DD40" s="365">
        <f t="shared" si="139"/>
        <v>-1171</v>
      </c>
      <c r="DE40" s="365">
        <f t="shared" si="139"/>
        <v>-751</v>
      </c>
      <c r="DF40" s="365">
        <f t="shared" si="139"/>
        <v>-709</v>
      </c>
      <c r="DG40" s="365">
        <f t="shared" si="139"/>
        <v>-603</v>
      </c>
      <c r="DH40" s="365">
        <f t="shared" si="139"/>
        <v>-408</v>
      </c>
      <c r="DI40" s="365">
        <f t="shared" si="140"/>
        <v>-707</v>
      </c>
      <c r="DJ40" s="365">
        <f t="shared" si="140"/>
        <v>-1127</v>
      </c>
      <c r="DK40" s="365">
        <f t="shared" si="140"/>
        <v>-1017</v>
      </c>
      <c r="DL40" s="365">
        <f t="shared" si="140"/>
        <v>-1587</v>
      </c>
      <c r="DM40" s="365">
        <f t="shared" si="140"/>
        <v>-265</v>
      </c>
      <c r="DN40" s="365">
        <f t="shared" si="140"/>
        <v>-294</v>
      </c>
      <c r="DO40" s="365">
        <f t="shared" si="140"/>
        <v>-645</v>
      </c>
      <c r="DP40" s="365">
        <f t="shared" si="140"/>
        <v>-560</v>
      </c>
      <c r="DQ40" s="365">
        <f t="shared" si="140"/>
        <v>-440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8708</v>
      </c>
    </row>
    <row r="41" spans="1:132" s="52" customFormat="1" ht="1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1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1">
        <v>444</v>
      </c>
      <c r="BI41" s="73">
        <v>415</v>
      </c>
      <c r="BJ41" s="497">
        <v>437</v>
      </c>
      <c r="BK41" s="291">
        <v>423</v>
      </c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6"/>
        <v>66</v>
      </c>
      <c r="BV41" s="77">
        <f t="shared" si="136"/>
        <v>182</v>
      </c>
      <c r="BW41" s="77">
        <f t="shared" si="136"/>
        <v>384</v>
      </c>
      <c r="BX41" s="77">
        <f t="shared" si="136"/>
        <v>421</v>
      </c>
      <c r="BY41" s="77">
        <f t="shared" si="136"/>
        <v>367</v>
      </c>
      <c r="BZ41" s="77">
        <f t="shared" si="136"/>
        <v>367</v>
      </c>
      <c r="CA41" s="77">
        <f t="shared" si="136"/>
        <v>252</v>
      </c>
      <c r="CB41" s="77">
        <f t="shared" si="136"/>
        <v>227</v>
      </c>
      <c r="CC41" s="77">
        <f t="shared" si="136"/>
        <v>205</v>
      </c>
      <c r="CD41" s="385">
        <f t="shared" si="136"/>
        <v>222</v>
      </c>
      <c r="CE41" s="408">
        <f t="shared" si="137"/>
        <v>230</v>
      </c>
      <c r="CF41" s="77">
        <f t="shared" si="137"/>
        <v>206</v>
      </c>
      <c r="CG41" s="77">
        <f t="shared" si="137"/>
        <v>115</v>
      </c>
      <c r="CH41" s="77">
        <f t="shared" si="137"/>
        <v>14</v>
      </c>
      <c r="CI41" s="77">
        <f t="shared" si="137"/>
        <v>-251</v>
      </c>
      <c r="CJ41" s="226">
        <f t="shared" si="137"/>
        <v>-303</v>
      </c>
      <c r="CK41" s="226">
        <f t="shared" si="137"/>
        <v>-242</v>
      </c>
      <c r="CL41" s="226">
        <f t="shared" si="137"/>
        <v>-252</v>
      </c>
      <c r="CM41" s="226">
        <f t="shared" si="137"/>
        <v>-190</v>
      </c>
      <c r="CN41" s="252">
        <f t="shared" si="137"/>
        <v>-107</v>
      </c>
      <c r="CO41" s="252">
        <f t="shared" si="138"/>
        <v>-68</v>
      </c>
      <c r="CP41" s="365">
        <f t="shared" si="138"/>
        <v>-81</v>
      </c>
      <c r="CQ41" s="334">
        <f t="shared" si="138"/>
        <v>-1</v>
      </c>
      <c r="CR41" s="252">
        <f t="shared" si="138"/>
        <v>-50</v>
      </c>
      <c r="CS41" s="252">
        <f t="shared" si="138"/>
        <v>-33</v>
      </c>
      <c r="CT41" s="252">
        <f t="shared" si="138"/>
        <v>-37</v>
      </c>
      <c r="CU41" s="252">
        <f t="shared" si="138"/>
        <v>53</v>
      </c>
      <c r="CV41" s="252">
        <f t="shared" si="138"/>
        <v>42</v>
      </c>
      <c r="CW41" s="252">
        <f t="shared" si="138"/>
        <v>23</v>
      </c>
      <c r="CX41" s="252">
        <f t="shared" si="138"/>
        <v>49</v>
      </c>
      <c r="CY41" s="252">
        <f t="shared" si="139"/>
        <v>83</v>
      </c>
      <c r="CZ41" s="252">
        <f t="shared" si="139"/>
        <v>45</v>
      </c>
      <c r="DA41" s="252">
        <f t="shared" si="139"/>
        <v>-1</v>
      </c>
      <c r="DB41" s="365">
        <f t="shared" si="139"/>
        <v>9</v>
      </c>
      <c r="DC41" s="365">
        <f t="shared" si="139"/>
        <v>-96</v>
      </c>
      <c r="DD41" s="365">
        <f t="shared" si="139"/>
        <v>-72</v>
      </c>
      <c r="DE41" s="365">
        <f t="shared" si="139"/>
        <v>-34</v>
      </c>
      <c r="DF41" s="365">
        <f t="shared" si="139"/>
        <v>-30</v>
      </c>
      <c r="DG41" s="365">
        <f t="shared" si="139"/>
        <v>-71</v>
      </c>
      <c r="DH41" s="365">
        <f t="shared" si="139"/>
        <v>-32</v>
      </c>
      <c r="DI41" s="365">
        <f t="shared" si="140"/>
        <v>27</v>
      </c>
      <c r="DJ41" s="365">
        <f t="shared" si="140"/>
        <v>-18</v>
      </c>
      <c r="DK41" s="365">
        <f t="shared" si="140"/>
        <v>-47</v>
      </c>
      <c r="DL41" s="365">
        <f t="shared" si="140"/>
        <v>-74</v>
      </c>
      <c r="DM41" s="365">
        <f t="shared" si="140"/>
        <v>-25</v>
      </c>
      <c r="DN41" s="365">
        <f t="shared" si="140"/>
        <v>-41</v>
      </c>
      <c r="DO41" s="365">
        <f t="shared" si="140"/>
        <v>-52</v>
      </c>
      <c r="DP41" s="365">
        <f t="shared" si="140"/>
        <v>-3</v>
      </c>
      <c r="DQ41" s="365">
        <f t="shared" si="140"/>
        <v>5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423</v>
      </c>
    </row>
    <row r="42" spans="1:132" s="52" customFormat="1" ht="1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1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1">
        <v>156</v>
      </c>
      <c r="BI42" s="73">
        <v>158</v>
      </c>
      <c r="BJ42" s="497">
        <v>145</v>
      </c>
      <c r="BK42" s="291">
        <v>144</v>
      </c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6"/>
        <v>16</v>
      </c>
      <c r="BV42" s="77">
        <f t="shared" si="136"/>
        <v>43</v>
      </c>
      <c r="BW42" s="77">
        <f t="shared" si="136"/>
        <v>88</v>
      </c>
      <c r="BX42" s="77">
        <f t="shared" si="136"/>
        <v>114</v>
      </c>
      <c r="BY42" s="77">
        <f t="shared" si="136"/>
        <v>90</v>
      </c>
      <c r="BZ42" s="77">
        <f t="shared" si="136"/>
        <v>78</v>
      </c>
      <c r="CA42" s="77">
        <f t="shared" si="136"/>
        <v>43</v>
      </c>
      <c r="CB42" s="77">
        <f t="shared" si="136"/>
        <v>44</v>
      </c>
      <c r="CC42" s="77">
        <f t="shared" si="136"/>
        <v>33</v>
      </c>
      <c r="CD42" s="385">
        <f t="shared" si="136"/>
        <v>29</v>
      </c>
      <c r="CE42" s="408">
        <f t="shared" si="137"/>
        <v>24</v>
      </c>
      <c r="CF42" s="77">
        <f t="shared" si="137"/>
        <v>35</v>
      </c>
      <c r="CG42" s="77">
        <f t="shared" si="137"/>
        <v>17</v>
      </c>
      <c r="CH42" s="77">
        <f t="shared" si="137"/>
        <v>-7</v>
      </c>
      <c r="CI42" s="77">
        <f t="shared" si="137"/>
        <v>-53</v>
      </c>
      <c r="CJ42" s="226">
        <f t="shared" si="137"/>
        <v>-64</v>
      </c>
      <c r="CK42" s="226">
        <f t="shared" si="137"/>
        <v>-44</v>
      </c>
      <c r="CL42" s="226">
        <f t="shared" si="137"/>
        <v>-42</v>
      </c>
      <c r="CM42" s="226">
        <f t="shared" si="137"/>
        <v>-22</v>
      </c>
      <c r="CN42" s="252">
        <f t="shared" si="137"/>
        <v>-10</v>
      </c>
      <c r="CO42" s="252">
        <f t="shared" si="138"/>
        <v>17</v>
      </c>
      <c r="CP42" s="365">
        <f t="shared" si="138"/>
        <v>28</v>
      </c>
      <c r="CQ42" s="334">
        <f t="shared" si="138"/>
        <v>77</v>
      </c>
      <c r="CR42" s="252">
        <f t="shared" si="138"/>
        <v>31</v>
      </c>
      <c r="CS42" s="252">
        <f t="shared" si="138"/>
        <v>43</v>
      </c>
      <c r="CT42" s="252">
        <f t="shared" si="138"/>
        <v>18</v>
      </c>
      <c r="CU42" s="252">
        <f t="shared" si="138"/>
        <v>31</v>
      </c>
      <c r="CV42" s="252">
        <f t="shared" si="138"/>
        <v>24</v>
      </c>
      <c r="CW42" s="252">
        <f t="shared" si="138"/>
        <v>30</v>
      </c>
      <c r="CX42" s="252">
        <f t="shared" si="138"/>
        <v>18</v>
      </c>
      <c r="CY42" s="252">
        <f t="shared" si="139"/>
        <v>40</v>
      </c>
      <c r="CZ42" s="252">
        <f t="shared" si="139"/>
        <v>36</v>
      </c>
      <c r="DA42" s="252">
        <f t="shared" si="139"/>
        <v>22</v>
      </c>
      <c r="DB42" s="365">
        <f t="shared" si="139"/>
        <v>10</v>
      </c>
      <c r="DC42" s="365">
        <f t="shared" si="139"/>
        <v>-66</v>
      </c>
      <c r="DD42" s="365">
        <f t="shared" si="139"/>
        <v>-13</v>
      </c>
      <c r="DE42" s="365">
        <f t="shared" si="139"/>
        <v>-7</v>
      </c>
      <c r="DF42" s="365">
        <f t="shared" si="139"/>
        <v>-5</v>
      </c>
      <c r="DG42" s="365">
        <f t="shared" si="139"/>
        <v>-12</v>
      </c>
      <c r="DH42" s="365">
        <f t="shared" si="139"/>
        <v>-7</v>
      </c>
      <c r="DI42" s="365">
        <f t="shared" si="140"/>
        <v>-5</v>
      </c>
      <c r="DJ42" s="365">
        <f t="shared" si="140"/>
        <v>13</v>
      </c>
      <c r="DK42" s="365">
        <f t="shared" si="140"/>
        <v>1</v>
      </c>
      <c r="DL42" s="365">
        <f t="shared" si="140"/>
        <v>-16</v>
      </c>
      <c r="DM42" s="365">
        <f t="shared" si="140"/>
        <v>-9</v>
      </c>
      <c r="DN42" s="365">
        <f t="shared" si="140"/>
        <v>-4</v>
      </c>
      <c r="DO42" s="365">
        <f t="shared" si="140"/>
        <v>12</v>
      </c>
      <c r="DP42" s="365">
        <f t="shared" si="140"/>
        <v>-1</v>
      </c>
      <c r="DQ42" s="365">
        <f t="shared" si="140"/>
        <v>-8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144</v>
      </c>
    </row>
    <row r="43" spans="1:132" s="66" customFormat="1" ht="15.75" thickBot="1">
      <c r="A43" s="140"/>
      <c r="B43" s="60" t="s">
        <v>144</v>
      </c>
      <c r="C43" s="61">
        <f t="shared" si="141" ref="C43:Q43">SUM(C38:C42)</f>
        <v>90604</v>
      </c>
      <c r="D43" s="62">
        <f t="shared" si="141"/>
        <v>90537</v>
      </c>
      <c r="E43" s="62">
        <f t="shared" si="141"/>
        <v>91654</v>
      </c>
      <c r="F43" s="62">
        <f t="shared" si="141"/>
        <v>94767</v>
      </c>
      <c r="G43" s="62">
        <f t="shared" si="141"/>
        <v>95766</v>
      </c>
      <c r="H43" s="62">
        <f t="shared" si="141"/>
        <v>94469</v>
      </c>
      <c r="I43" s="62">
        <f t="shared" si="141"/>
        <v>94851</v>
      </c>
      <c r="J43" s="62">
        <f t="shared" si="141"/>
        <v>97669</v>
      </c>
      <c r="K43" s="62">
        <f t="shared" si="141"/>
        <v>108163</v>
      </c>
      <c r="L43" s="63">
        <f t="shared" si="141"/>
        <v>113831</v>
      </c>
      <c r="M43" s="62">
        <f t="shared" si="141"/>
        <v>117837</v>
      </c>
      <c r="N43" s="62">
        <f t="shared" si="141"/>
        <v>114961</v>
      </c>
      <c r="O43" s="62">
        <f t="shared" si="141"/>
        <v>119576</v>
      </c>
      <c r="P43" s="62">
        <f t="shared" si="141"/>
        <v>135440</v>
      </c>
      <c r="Q43" s="62">
        <f t="shared" si="141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89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89">
        <v>136859</v>
      </c>
      <c r="BI43" s="61">
        <v>134338</v>
      </c>
      <c r="BJ43" s="495">
        <v>131253</v>
      </c>
      <c r="BK43" s="289">
        <v>132651</v>
      </c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2" ref="BU43:BY43">SUM(BU38:BU42)</f>
        <v>28972</v>
      </c>
      <c r="BV43" s="65">
        <f t="shared" si="142"/>
        <v>44903</v>
      </c>
      <c r="BW43" s="65">
        <f t="shared" si="142"/>
        <v>57363</v>
      </c>
      <c r="BX43" s="65">
        <f t="shared" si="142"/>
        <v>56870</v>
      </c>
      <c r="BY43" s="65">
        <f t="shared" si="142"/>
        <v>55115</v>
      </c>
      <c r="BZ43" s="65">
        <f t="shared" si="143" ref="BZ43:CH43">SUM(BZ38:BZ42)</f>
        <v>53493</v>
      </c>
      <c r="CA43" s="65">
        <f t="shared" si="143"/>
        <v>52045</v>
      </c>
      <c r="CB43" s="65">
        <f t="shared" si="143"/>
        <v>54321</v>
      </c>
      <c r="CC43" s="65">
        <f t="shared" si="143"/>
        <v>55885</v>
      </c>
      <c r="CD43" s="383">
        <f t="shared" si="143"/>
        <v>57249</v>
      </c>
      <c r="CE43" s="406">
        <f t="shared" si="143"/>
        <v>47445</v>
      </c>
      <c r="CF43" s="65">
        <f t="shared" si="143"/>
        <v>45922</v>
      </c>
      <c r="CG43" s="65">
        <f t="shared" si="143"/>
        <v>34299</v>
      </c>
      <c r="CH43" s="65">
        <f t="shared" si="143"/>
        <v>20527</v>
      </c>
      <c r="CI43" s="65">
        <f t="shared" si="144" ref="CI43:CJ43">SUM(CI38:CI42)</f>
        <v>2289</v>
      </c>
      <c r="CJ43" s="224">
        <f t="shared" si="144"/>
        <v>-5609</v>
      </c>
      <c r="CK43" s="224">
        <f t="shared" si="145" ref="CK43:CL43">SUM(CK38:CK42)</f>
        <v>-11483</v>
      </c>
      <c r="CL43" s="224">
        <f t="shared" si="145"/>
        <v>-14746</v>
      </c>
      <c r="CM43" s="224">
        <f t="shared" si="146" ref="CM43:CN43">SUM(CM38:CM42)</f>
        <v>-19485</v>
      </c>
      <c r="CN43" s="250">
        <f t="shared" si="146"/>
        <v>-23383</v>
      </c>
      <c r="CO43" s="250">
        <f t="shared" si="147" ref="CO43:CQ43">SUM(CO38:CO42)</f>
        <v>-36168</v>
      </c>
      <c r="CP43" s="363">
        <f t="shared" si="147"/>
        <v>-34876</v>
      </c>
      <c r="CQ43" s="332">
        <f t="shared" si="147"/>
        <v>-29927</v>
      </c>
      <c r="CR43" s="250">
        <f t="shared" si="148" ref="CR43:CS43">SUM(CR38:CR42)</f>
        <v>-31007</v>
      </c>
      <c r="CS43" s="250">
        <f t="shared" si="148"/>
        <v>-27327</v>
      </c>
      <c r="CT43" s="250">
        <f t="shared" si="149" ref="CT43">SUM(CT38:CT42)</f>
        <v>-30264</v>
      </c>
      <c r="CU43" s="250">
        <f t="shared" si="150" ref="CU43">SUM(CU38:CU42)</f>
        <v>-24231</v>
      </c>
      <c r="CV43" s="250">
        <f t="shared" si="151" ref="CV43">SUM(CV38:CV42)</f>
        <v>-19770</v>
      </c>
      <c r="CW43" s="250">
        <f t="shared" si="152" ref="CW43">SUM(CW38:CW42)</f>
        <v>-12561</v>
      </c>
      <c r="CX43" s="250">
        <f t="shared" si="153" ref="CX43">SUM(CX38:CX42)</f>
        <v>-12075</v>
      </c>
      <c r="CY43" s="250">
        <f t="shared" si="154" ref="CY43">SUM(CY38:CY42)</f>
        <v>-6989</v>
      </c>
      <c r="CZ43" s="250">
        <f t="shared" si="155" ref="CZ43">SUM(CZ38:CZ42)</f>
        <v>-7072</v>
      </c>
      <c r="DA43" s="250">
        <f t="shared" si="156" ref="DA43">SUM(DA38:DA42)</f>
        <v>-1745</v>
      </c>
      <c r="DB43" s="363">
        <f t="shared" si="157" ref="DB43">SUM(DB38:DB42)</f>
        <v>-6423</v>
      </c>
      <c r="DC43" s="363">
        <f t="shared" si="158" ref="DC43">SUM(DC38:DC42)</f>
        <v>-7503</v>
      </c>
      <c r="DD43" s="363">
        <f t="shared" si="159" ref="DD43">SUM(DD38:DD42)</f>
        <v>-3969</v>
      </c>
      <c r="DE43" s="363">
        <f t="shared" si="160" ref="DE43">SUM(DE38:DE42)</f>
        <v>4018</v>
      </c>
      <c r="DF43" s="363">
        <f t="shared" si="161" ref="DF43">SUM(DF38:DF42)</f>
        <v>10917</v>
      </c>
      <c r="DG43" s="363">
        <f t="shared" si="162" ref="DG43">SUM(DG38:DG42)</f>
        <v>10066</v>
      </c>
      <c r="DH43" s="363">
        <f t="shared" si="163" ref="DH43">SUM(DH38:DH42)</f>
        <v>11876</v>
      </c>
      <c r="DI43" s="363">
        <f t="shared" si="164" ref="DI43">SUM(DI38:DI42)</f>
        <v>12973</v>
      </c>
      <c r="DJ43" s="363">
        <f t="shared" si="165" ref="DJ43">SUM(DJ38:DJ42)</f>
        <v>12036</v>
      </c>
      <c r="DK43" s="363">
        <f t="shared" si="166" ref="DK43:DL43">SUM(DK38:DK42)</f>
        <v>6110</v>
      </c>
      <c r="DL43" s="363">
        <f t="shared" si="166"/>
        <v>4032</v>
      </c>
      <c r="DM43" s="363">
        <f t="shared" si="167" ref="DM43:DN43">SUM(DM38:DM42)</f>
        <v>4703</v>
      </c>
      <c r="DN43" s="363">
        <f t="shared" si="167"/>
        <v>7078</v>
      </c>
      <c r="DO43" s="363">
        <f t="shared" si="168" ref="DO43:DP43">SUM(DO38:DO42)</f>
        <v>6486</v>
      </c>
      <c r="DP43" s="363">
        <f t="shared" si="168"/>
        <v>5346</v>
      </c>
      <c r="DQ43" s="363">
        <f t="shared" si="169" ref="DQ43">SUM(DQ38:DQ42)</f>
        <v>2085</v>
      </c>
      <c r="EA43" s="265"/>
      <c r="EB43" s="64">
        <f>SUM(EB38:EB42)</f>
        <v>132651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85"/>
      <c r="BJ44" s="500"/>
      <c r="BK44" s="294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5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5">
        <v>26884216</v>
      </c>
      <c r="BI45" s="33">
        <v>34525455</v>
      </c>
      <c r="BJ45" s="501">
        <v>39181776</v>
      </c>
      <c r="BK45" s="295">
        <v>37364504</v>
      </c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0" ref="BU45:CD49">O45-C45</f>
        <v>8010819.0400000028</v>
      </c>
      <c r="BV45" s="37">
        <f t="shared" si="170"/>
        <v>5424555.8399999999</v>
      </c>
      <c r="BW45" s="37">
        <f t="shared" si="170"/>
        <v>9254098.2600000016</v>
      </c>
      <c r="BX45" s="37">
        <f t="shared" si="170"/>
        <v>9693475.0300000012</v>
      </c>
      <c r="BY45" s="37">
        <f t="shared" si="170"/>
        <v>8571651.6600000001</v>
      </c>
      <c r="BZ45" s="37">
        <f t="shared" si="170"/>
        <v>9341116.8099999987</v>
      </c>
      <c r="CA45" s="37">
        <f t="shared" si="170"/>
        <v>12453204.84</v>
      </c>
      <c r="CB45" s="37">
        <f t="shared" si="170"/>
        <v>6250236.1400000006</v>
      </c>
      <c r="CC45" s="37">
        <f t="shared" si="170"/>
        <v>4747090.0500000007</v>
      </c>
      <c r="CD45" s="389">
        <f t="shared" si="170"/>
        <v>4877439.3999999985</v>
      </c>
      <c r="CE45" s="412">
        <f t="shared" si="171" ref="CE45:CN49">Y45-M45</f>
        <v>4750913.870000001</v>
      </c>
      <c r="CF45" s="37">
        <f t="shared" si="171"/>
        <v>3021969.4099999964</v>
      </c>
      <c r="CG45" s="37">
        <f t="shared" si="171"/>
        <v>760555.05999999866</v>
      </c>
      <c r="CH45" s="37">
        <f t="shared" si="171"/>
        <v>1412385</v>
      </c>
      <c r="CI45" s="37">
        <f t="shared" si="171"/>
        <v>-4583373</v>
      </c>
      <c r="CJ45" s="230">
        <f t="shared" si="171"/>
        <v>-4244052</v>
      </c>
      <c r="CK45" s="230">
        <f t="shared" si="171"/>
        <v>-2690907</v>
      </c>
      <c r="CL45" s="230">
        <f t="shared" si="171"/>
        <v>-5895447</v>
      </c>
      <c r="CM45" s="230">
        <f t="shared" si="171"/>
        <v>-12663564</v>
      </c>
      <c r="CN45" s="256">
        <f t="shared" si="171"/>
        <v>790425</v>
      </c>
      <c r="CO45" s="256">
        <f t="shared" si="172" ref="CO45:CX49">AI45-W45</f>
        <v>-2096851</v>
      </c>
      <c r="CP45" s="369">
        <f t="shared" si="172"/>
        <v>-3710237</v>
      </c>
      <c r="CQ45" s="338">
        <f t="shared" si="172"/>
        <v>363927</v>
      </c>
      <c r="CR45" s="256">
        <f t="shared" si="172"/>
        <v>-2731210</v>
      </c>
      <c r="CS45" s="256">
        <f t="shared" si="172"/>
        <v>2407664</v>
      </c>
      <c r="CT45" s="256">
        <f t="shared" si="172"/>
        <v>-2601772</v>
      </c>
      <c r="CU45" s="256">
        <f t="shared" si="172"/>
        <v>791004</v>
      </c>
      <c r="CV45" s="256">
        <f t="shared" si="172"/>
        <v>405582</v>
      </c>
      <c r="CW45" s="256">
        <f t="shared" si="172"/>
        <v>-286218</v>
      </c>
      <c r="CX45" s="256">
        <f t="shared" si="172"/>
        <v>528473</v>
      </c>
      <c r="CY45" s="256">
        <f t="shared" si="173" ref="CY45:DH49">AS45-AG45</f>
        <v>8310244</v>
      </c>
      <c r="CZ45" s="256">
        <f t="shared" si="173"/>
        <v>-166730</v>
      </c>
      <c r="DA45" s="256">
        <f t="shared" si="173"/>
        <v>-2044308</v>
      </c>
      <c r="DB45" s="369">
        <f t="shared" si="173"/>
        <v>7058893</v>
      </c>
      <c r="DC45" s="369">
        <f t="shared" si="173"/>
        <v>11478996</v>
      </c>
      <c r="DD45" s="369">
        <f t="shared" si="173"/>
        <v>11897789</v>
      </c>
      <c r="DE45" s="369">
        <f t="shared" si="173"/>
        <v>9168396</v>
      </c>
      <c r="DF45" s="369">
        <f t="shared" si="173"/>
        <v>14585608</v>
      </c>
      <c r="DG45" s="369">
        <f t="shared" si="173"/>
        <v>11668822</v>
      </c>
      <c r="DH45" s="369">
        <f t="shared" si="173"/>
        <v>8329820</v>
      </c>
      <c r="DI45" s="369">
        <f t="shared" si="174" ref="DI45:DQ49">BC45-AQ45</f>
        <v>2388197</v>
      </c>
      <c r="DJ45" s="369">
        <f t="shared" si="174"/>
        <v>4761883</v>
      </c>
      <c r="DK45" s="369">
        <f t="shared" si="174"/>
        <v>46524</v>
      </c>
      <c r="DL45" s="369">
        <f t="shared" si="174"/>
        <v>3771411</v>
      </c>
      <c r="DM45" s="369">
        <f t="shared" si="174"/>
        <v>7156275</v>
      </c>
      <c r="DN45" s="369">
        <f t="shared" si="174"/>
        <v>-3804486</v>
      </c>
      <c r="DO45" s="369">
        <f t="shared" si="174"/>
        <v>-8165744</v>
      </c>
      <c r="DP45" s="369">
        <f t="shared" si="174"/>
        <v>-7011452</v>
      </c>
      <c r="DQ45" s="369">
        <f t="shared" si="174"/>
        <v>-8286598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37364504</v>
      </c>
    </row>
    <row r="46" spans="1:132" s="31" customFormat="1" ht="1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5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5">
        <v>7918964</v>
      </c>
      <c r="BI46" s="33">
        <v>10075165</v>
      </c>
      <c r="BJ46" s="501">
        <v>11630229</v>
      </c>
      <c r="BK46" s="295">
        <v>11376846</v>
      </c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0"/>
        <v>196265.45999999996</v>
      </c>
      <c r="BV46" s="37">
        <f t="shared" si="170"/>
        <v>160392.03000000026</v>
      </c>
      <c r="BW46" s="37">
        <f t="shared" si="170"/>
        <v>662886.86000000034</v>
      </c>
      <c r="BX46" s="37">
        <f t="shared" si="170"/>
        <v>903895.15000000037</v>
      </c>
      <c r="BY46" s="37">
        <f t="shared" si="170"/>
        <v>1246923.2300000004</v>
      </c>
      <c r="BZ46" s="37">
        <f t="shared" si="170"/>
        <v>1219778.2800000003</v>
      </c>
      <c r="CA46" s="37">
        <f t="shared" si="170"/>
        <v>834992.54000000004</v>
      </c>
      <c r="CB46" s="37">
        <f t="shared" si="170"/>
        <v>120460.59999999963</v>
      </c>
      <c r="CC46" s="37">
        <f t="shared" si="170"/>
        <v>388097.08999999985</v>
      </c>
      <c r="CD46" s="389">
        <f t="shared" si="170"/>
        <v>556634.90000000037</v>
      </c>
      <c r="CE46" s="412">
        <f t="shared" si="171"/>
        <v>611913.53000000026</v>
      </c>
      <c r="CF46" s="37">
        <f t="shared" si="171"/>
        <v>882446.76999999955</v>
      </c>
      <c r="CG46" s="37">
        <f t="shared" si="171"/>
        <v>1584951.9000000004</v>
      </c>
      <c r="CH46" s="37">
        <f t="shared" si="171"/>
        <v>929278</v>
      </c>
      <c r="CI46" s="37">
        <f t="shared" si="171"/>
        <v>467654</v>
      </c>
      <c r="CJ46" s="230">
        <f t="shared" si="171"/>
        <v>600723</v>
      </c>
      <c r="CK46" s="230">
        <f t="shared" si="171"/>
        <v>575961</v>
      </c>
      <c r="CL46" s="230">
        <f t="shared" si="171"/>
        <v>484726</v>
      </c>
      <c r="CM46" s="230">
        <f t="shared" si="171"/>
        <v>-463936</v>
      </c>
      <c r="CN46" s="256">
        <f t="shared" si="171"/>
        <v>1130184</v>
      </c>
      <c r="CO46" s="256">
        <f t="shared" si="172"/>
        <v>-774220</v>
      </c>
      <c r="CP46" s="369">
        <f t="shared" si="172"/>
        <v>-109655</v>
      </c>
      <c r="CQ46" s="338">
        <f t="shared" si="172"/>
        <v>382691</v>
      </c>
      <c r="CR46" s="256">
        <f t="shared" si="172"/>
        <v>-1202794</v>
      </c>
      <c r="CS46" s="256">
        <f t="shared" si="172"/>
        <v>185590</v>
      </c>
      <c r="CT46" s="256">
        <f t="shared" si="172"/>
        <v>466104</v>
      </c>
      <c r="CU46" s="256">
        <f t="shared" si="172"/>
        <v>708818</v>
      </c>
      <c r="CV46" s="256">
        <f t="shared" si="172"/>
        <v>511776</v>
      </c>
      <c r="CW46" s="256">
        <f t="shared" si="172"/>
        <v>-312677</v>
      </c>
      <c r="CX46" s="256">
        <f t="shared" si="172"/>
        <v>70459</v>
      </c>
      <c r="CY46" s="256">
        <f t="shared" si="173"/>
        <v>2281666</v>
      </c>
      <c r="CZ46" s="256">
        <f t="shared" si="173"/>
        <v>1055845</v>
      </c>
      <c r="DA46" s="256">
        <f t="shared" si="173"/>
        <v>1448802</v>
      </c>
      <c r="DB46" s="369">
        <f t="shared" si="173"/>
        <v>2082757</v>
      </c>
      <c r="DC46" s="369">
        <f t="shared" si="173"/>
        <v>5579610</v>
      </c>
      <c r="DD46" s="369">
        <f t="shared" si="173"/>
        <v>6432433</v>
      </c>
      <c r="DE46" s="369">
        <f t="shared" si="173"/>
        <v>5841680</v>
      </c>
      <c r="DF46" s="369">
        <f t="shared" si="173"/>
        <v>5222837</v>
      </c>
      <c r="DG46" s="369">
        <f t="shared" si="173"/>
        <v>4970409</v>
      </c>
      <c r="DH46" s="369">
        <f t="shared" si="173"/>
        <v>3206220</v>
      </c>
      <c r="DI46" s="369">
        <f t="shared" si="174"/>
        <v>2014722</v>
      </c>
      <c r="DJ46" s="369">
        <f t="shared" si="174"/>
        <v>1950705</v>
      </c>
      <c r="DK46" s="369">
        <f t="shared" si="174"/>
        <v>917063</v>
      </c>
      <c r="DL46" s="369">
        <f t="shared" si="174"/>
        <v>1838800</v>
      </c>
      <c r="DM46" s="369">
        <f t="shared" si="174"/>
        <v>2078643</v>
      </c>
      <c r="DN46" s="369">
        <f t="shared" si="174"/>
        <v>357026</v>
      </c>
      <c r="DO46" s="369">
        <f t="shared" si="174"/>
        <v>-2499725</v>
      </c>
      <c r="DP46" s="369">
        <f t="shared" si="174"/>
        <v>-1973932</v>
      </c>
      <c r="DQ46" s="369">
        <f t="shared" si="174"/>
        <v>-2875493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11376846</v>
      </c>
    </row>
    <row r="47" spans="1:132" s="31" customFormat="1" ht="15">
      <c r="A47" s="139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5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5">
        <v>6252745</v>
      </c>
      <c r="BI47" s="33">
        <v>6681522</v>
      </c>
      <c r="BJ47" s="501">
        <v>7882583</v>
      </c>
      <c r="BK47" s="295">
        <v>8228000</v>
      </c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0"/>
        <v>932287.71999999974</v>
      </c>
      <c r="BV47" s="37">
        <f t="shared" si="170"/>
        <v>2576572.2300000004</v>
      </c>
      <c r="BW47" s="37">
        <f t="shared" si="170"/>
        <v>1704197.4900000002</v>
      </c>
      <c r="BX47" s="37">
        <f t="shared" si="170"/>
        <v>1736725.2400000002</v>
      </c>
      <c r="BY47" s="37">
        <f t="shared" si="170"/>
        <v>947985.79999999981</v>
      </c>
      <c r="BZ47" s="37">
        <f t="shared" si="170"/>
        <v>915628.54000000004</v>
      </c>
      <c r="CA47" s="37">
        <f t="shared" si="170"/>
        <v>423841.50999999978</v>
      </c>
      <c r="CB47" s="37">
        <f t="shared" si="170"/>
        <v>273473.30999999959</v>
      </c>
      <c r="CC47" s="37">
        <f t="shared" si="170"/>
        <v>682808.15000000037</v>
      </c>
      <c r="CD47" s="389">
        <f t="shared" si="170"/>
        <v>415775.91999999993</v>
      </c>
      <c r="CE47" s="412">
        <f t="shared" si="171"/>
        <v>1126080.7400000002</v>
      </c>
      <c r="CF47" s="37">
        <f t="shared" si="171"/>
        <v>1033836.0899999999</v>
      </c>
      <c r="CG47" s="37">
        <f t="shared" si="171"/>
        <v>-700185.91000000015</v>
      </c>
      <c r="CH47" s="37">
        <f t="shared" si="171"/>
        <v>-2201967</v>
      </c>
      <c r="CI47" s="37">
        <f t="shared" si="171"/>
        <v>-829916</v>
      </c>
      <c r="CJ47" s="230">
        <f t="shared" si="171"/>
        <v>-12638</v>
      </c>
      <c r="CK47" s="230">
        <f t="shared" si="171"/>
        <v>428557</v>
      </c>
      <c r="CL47" s="230">
        <f t="shared" si="171"/>
        <v>46597</v>
      </c>
      <c r="CM47" s="230">
        <f t="shared" si="171"/>
        <v>582781</v>
      </c>
      <c r="CN47" s="256">
        <f t="shared" si="171"/>
        <v>2312281</v>
      </c>
      <c r="CO47" s="256">
        <f t="shared" si="172"/>
        <v>1318341</v>
      </c>
      <c r="CP47" s="369">
        <f t="shared" si="172"/>
        <v>699289</v>
      </c>
      <c r="CQ47" s="338">
        <f t="shared" si="172"/>
        <v>2941571</v>
      </c>
      <c r="CR47" s="256">
        <f t="shared" si="172"/>
        <v>1452567</v>
      </c>
      <c r="CS47" s="256">
        <f t="shared" si="172"/>
        <v>2203749</v>
      </c>
      <c r="CT47" s="256">
        <f t="shared" si="172"/>
        <v>261134</v>
      </c>
      <c r="CU47" s="256">
        <f t="shared" si="172"/>
        <v>875248</v>
      </c>
      <c r="CV47" s="256">
        <f t="shared" si="172"/>
        <v>406977</v>
      </c>
      <c r="CW47" s="256">
        <f t="shared" si="172"/>
        <v>160640</v>
      </c>
      <c r="CX47" s="256">
        <f t="shared" si="172"/>
        <v>576347</v>
      </c>
      <c r="CY47" s="256">
        <f t="shared" si="173"/>
        <v>1435589</v>
      </c>
      <c r="CZ47" s="256">
        <f t="shared" si="173"/>
        <v>-283327</v>
      </c>
      <c r="DA47" s="256">
        <f t="shared" si="173"/>
        <v>-1219104</v>
      </c>
      <c r="DB47" s="369">
        <f t="shared" si="173"/>
        <v>778595</v>
      </c>
      <c r="DC47" s="369">
        <f t="shared" si="173"/>
        <v>-1070714</v>
      </c>
      <c r="DD47" s="369">
        <f t="shared" si="173"/>
        <v>400353</v>
      </c>
      <c r="DE47" s="369">
        <f t="shared" si="173"/>
        <v>923064</v>
      </c>
      <c r="DF47" s="369">
        <f t="shared" si="173"/>
        <v>2328171</v>
      </c>
      <c r="DG47" s="369">
        <f t="shared" si="173"/>
        <v>1864851</v>
      </c>
      <c r="DH47" s="369">
        <f t="shared" si="173"/>
        <v>1628437</v>
      </c>
      <c r="DI47" s="369">
        <f t="shared" si="174"/>
        <v>426926</v>
      </c>
      <c r="DJ47" s="369">
        <f t="shared" si="174"/>
        <v>567115</v>
      </c>
      <c r="DK47" s="369">
        <f t="shared" si="174"/>
        <v>-662615</v>
      </c>
      <c r="DL47" s="369">
        <f t="shared" si="174"/>
        <v>27683</v>
      </c>
      <c r="DM47" s="369">
        <f t="shared" si="174"/>
        <v>1178072</v>
      </c>
      <c r="DN47" s="369">
        <f t="shared" si="174"/>
        <v>-494755</v>
      </c>
      <c r="DO47" s="369">
        <f t="shared" si="174"/>
        <v>-1099274</v>
      </c>
      <c r="DP47" s="369">
        <f t="shared" si="174"/>
        <v>-672893</v>
      </c>
      <c r="DQ47" s="369">
        <f t="shared" si="174"/>
        <v>-615750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8228000</v>
      </c>
    </row>
    <row r="48" spans="1:132" s="31" customFormat="1" ht="15">
      <c r="A48" s="139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5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5">
        <v>5490469</v>
      </c>
      <c r="BI48" s="33">
        <v>5808835</v>
      </c>
      <c r="BJ48" s="501">
        <v>7011167</v>
      </c>
      <c r="BK48" s="295">
        <v>7426643</v>
      </c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0"/>
        <v>1005061.8099999996</v>
      </c>
      <c r="BV48" s="37">
        <f t="shared" si="170"/>
        <v>3004831.0300000003</v>
      </c>
      <c r="BW48" s="37">
        <f t="shared" si="170"/>
        <v>2589953.54</v>
      </c>
      <c r="BX48" s="37">
        <f t="shared" si="170"/>
        <v>1746017.1499999999</v>
      </c>
      <c r="BY48" s="37">
        <f t="shared" si="170"/>
        <v>671707.89000000013</v>
      </c>
      <c r="BZ48" s="37">
        <f t="shared" si="170"/>
        <v>1084724.3300000001</v>
      </c>
      <c r="CA48" s="37">
        <f t="shared" si="170"/>
        <v>1068354.8100000001</v>
      </c>
      <c r="CB48" s="37">
        <f t="shared" si="170"/>
        <v>741307.41999999993</v>
      </c>
      <c r="CC48" s="37">
        <f t="shared" si="170"/>
        <v>768095.95999999996</v>
      </c>
      <c r="CD48" s="389">
        <f t="shared" si="170"/>
        <v>423782.18999999994</v>
      </c>
      <c r="CE48" s="412">
        <f t="shared" si="171"/>
        <v>1526029.4300000002</v>
      </c>
      <c r="CF48" s="37">
        <f t="shared" si="171"/>
        <v>1744228.6900000004</v>
      </c>
      <c r="CG48" s="37">
        <f t="shared" si="171"/>
        <v>151158.5700000003</v>
      </c>
      <c r="CH48" s="37">
        <f t="shared" si="171"/>
        <v>-3002166</v>
      </c>
      <c r="CI48" s="37">
        <f t="shared" si="171"/>
        <v>-1382643</v>
      </c>
      <c r="CJ48" s="230">
        <f t="shared" si="171"/>
        <v>-103552</v>
      </c>
      <c r="CK48" s="230">
        <f t="shared" si="171"/>
        <v>1082795</v>
      </c>
      <c r="CL48" s="230">
        <f t="shared" si="171"/>
        <v>-347952</v>
      </c>
      <c r="CM48" s="230">
        <f t="shared" si="171"/>
        <v>-114517</v>
      </c>
      <c r="CN48" s="256">
        <f t="shared" si="171"/>
        <v>3020539</v>
      </c>
      <c r="CO48" s="256">
        <f t="shared" si="172"/>
        <v>2701098</v>
      </c>
      <c r="CP48" s="369">
        <f t="shared" si="172"/>
        <v>1493864</v>
      </c>
      <c r="CQ48" s="338">
        <f t="shared" si="172"/>
        <v>2620206</v>
      </c>
      <c r="CR48" s="256">
        <f t="shared" si="172"/>
        <v>848099</v>
      </c>
      <c r="CS48" s="256">
        <f t="shared" si="172"/>
        <v>1628400</v>
      </c>
      <c r="CT48" s="256">
        <f t="shared" si="172"/>
        <v>760361</v>
      </c>
      <c r="CU48" s="256">
        <f t="shared" si="172"/>
        <v>999751</v>
      </c>
      <c r="CV48" s="256">
        <f t="shared" si="172"/>
        <v>39930</v>
      </c>
      <c r="CW48" s="256">
        <f t="shared" si="172"/>
        <v>-150053</v>
      </c>
      <c r="CX48" s="256">
        <f t="shared" si="172"/>
        <v>739642</v>
      </c>
      <c r="CY48" s="256">
        <f t="shared" si="173"/>
        <v>1421000</v>
      </c>
      <c r="CZ48" s="256">
        <f t="shared" si="173"/>
        <v>-567269</v>
      </c>
      <c r="DA48" s="256">
        <f t="shared" si="173"/>
        <v>-683252</v>
      </c>
      <c r="DB48" s="369">
        <f t="shared" si="173"/>
        <v>-394641</v>
      </c>
      <c r="DC48" s="369">
        <f t="shared" si="173"/>
        <v>-2445085</v>
      </c>
      <c r="DD48" s="369">
        <f t="shared" si="173"/>
        <v>-1058000</v>
      </c>
      <c r="DE48" s="369">
        <f t="shared" si="173"/>
        <v>-314145</v>
      </c>
      <c r="DF48" s="369">
        <f t="shared" si="173"/>
        <v>899922</v>
      </c>
      <c r="DG48" s="369">
        <f t="shared" si="173"/>
        <v>1953706</v>
      </c>
      <c r="DH48" s="369">
        <f t="shared" si="173"/>
        <v>1228850</v>
      </c>
      <c r="DI48" s="369">
        <f t="shared" si="174"/>
        <v>621283</v>
      </c>
      <c r="DJ48" s="369">
        <f t="shared" si="174"/>
        <v>733479</v>
      </c>
      <c r="DK48" s="369">
        <f t="shared" si="174"/>
        <v>-944339</v>
      </c>
      <c r="DL48" s="369">
        <f t="shared" si="174"/>
        <v>-1043859</v>
      </c>
      <c r="DM48" s="369">
        <f t="shared" si="174"/>
        <v>-136436</v>
      </c>
      <c r="DN48" s="369">
        <f t="shared" si="174"/>
        <v>-154925</v>
      </c>
      <c r="DO48" s="369">
        <f t="shared" si="174"/>
        <v>376794</v>
      </c>
      <c r="DP48" s="369">
        <f t="shared" si="174"/>
        <v>990028</v>
      </c>
      <c r="DQ48" s="369">
        <f t="shared" si="174"/>
        <v>1021555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7426643</v>
      </c>
    </row>
    <row r="49" spans="1:132" s="31" customFormat="1" ht="15">
      <c r="A49" s="139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5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5">
        <v>9472256</v>
      </c>
      <c r="BI49" s="33">
        <v>8596515</v>
      </c>
      <c r="BJ49" s="501">
        <v>9426062</v>
      </c>
      <c r="BK49" s="295">
        <v>8741310</v>
      </c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0"/>
        <v>1231592.6699999999</v>
      </c>
      <c r="BV49" s="37">
        <f t="shared" si="170"/>
        <v>1642116.8399999999</v>
      </c>
      <c r="BW49" s="37">
        <f t="shared" si="170"/>
        <v>3056370.7800000003</v>
      </c>
      <c r="BX49" s="37">
        <f t="shared" si="170"/>
        <v>3119447.6099999999</v>
      </c>
      <c r="BY49" s="37">
        <f t="shared" si="170"/>
        <v>1106733.3499999996</v>
      </c>
      <c r="BZ49" s="37">
        <f t="shared" si="170"/>
        <v>2681678.5800000001</v>
      </c>
      <c r="CA49" s="37">
        <f t="shared" si="170"/>
        <v>1286897.3700000001</v>
      </c>
      <c r="CB49" s="37">
        <f t="shared" si="170"/>
        <v>2185823.4300000002</v>
      </c>
      <c r="CC49" s="37">
        <f t="shared" si="170"/>
        <v>2112725.6100000003</v>
      </c>
      <c r="CD49" s="389">
        <f t="shared" si="170"/>
        <v>1511152.6600000001</v>
      </c>
      <c r="CE49" s="412">
        <f t="shared" si="171"/>
        <v>2210783.9800000004</v>
      </c>
      <c r="CF49" s="37">
        <f t="shared" si="171"/>
        <v>3407973.1900000004</v>
      </c>
      <c r="CG49" s="37">
        <f t="shared" si="171"/>
        <v>-1800792.9000000004</v>
      </c>
      <c r="CH49" s="37">
        <f t="shared" si="171"/>
        <v>-802241</v>
      </c>
      <c r="CI49" s="37">
        <f t="shared" si="171"/>
        <v>-2622223</v>
      </c>
      <c r="CJ49" s="230">
        <f t="shared" si="171"/>
        <v>-502166</v>
      </c>
      <c r="CK49" s="230">
        <f t="shared" si="171"/>
        <v>2183347</v>
      </c>
      <c r="CL49" s="230">
        <f t="shared" si="171"/>
        <v>-1135368</v>
      </c>
      <c r="CM49" s="230">
        <f t="shared" si="171"/>
        <v>452318</v>
      </c>
      <c r="CN49" s="256">
        <f t="shared" si="171"/>
        <v>7843404</v>
      </c>
      <c r="CO49" s="256">
        <f t="shared" si="172"/>
        <v>6317415</v>
      </c>
      <c r="CP49" s="369">
        <f t="shared" si="172"/>
        <v>2820113</v>
      </c>
      <c r="CQ49" s="338">
        <f t="shared" si="172"/>
        <v>6248204</v>
      </c>
      <c r="CR49" s="256">
        <f t="shared" si="172"/>
        <v>4068791</v>
      </c>
      <c r="CS49" s="256">
        <f t="shared" si="172"/>
        <v>6170983</v>
      </c>
      <c r="CT49" s="256">
        <f t="shared" si="172"/>
        <v>1346204</v>
      </c>
      <c r="CU49" s="256">
        <f t="shared" si="172"/>
        <v>1270538</v>
      </c>
      <c r="CV49" s="256">
        <f t="shared" si="172"/>
        <v>499921</v>
      </c>
      <c r="CW49" s="256">
        <f t="shared" si="172"/>
        <v>569898</v>
      </c>
      <c r="CX49" s="256">
        <f t="shared" si="172"/>
        <v>1106926</v>
      </c>
      <c r="CY49" s="256">
        <f t="shared" si="173"/>
        <v>2490948</v>
      </c>
      <c r="CZ49" s="256">
        <f t="shared" si="173"/>
        <v>-2950562</v>
      </c>
      <c r="DA49" s="256">
        <f t="shared" si="173"/>
        <v>-4724615</v>
      </c>
      <c r="DB49" s="369">
        <f t="shared" si="173"/>
        <v>2979694</v>
      </c>
      <c r="DC49" s="369">
        <f t="shared" si="173"/>
        <v>-3777454</v>
      </c>
      <c r="DD49" s="369">
        <f t="shared" si="173"/>
        <v>-2931426</v>
      </c>
      <c r="DE49" s="369">
        <f t="shared" si="173"/>
        <v>-1870677</v>
      </c>
      <c r="DF49" s="369">
        <f t="shared" si="173"/>
        <v>1305084</v>
      </c>
      <c r="DG49" s="369">
        <f t="shared" si="173"/>
        <v>2163275</v>
      </c>
      <c r="DH49" s="369">
        <f t="shared" si="173"/>
        <v>3201896</v>
      </c>
      <c r="DI49" s="369">
        <f t="shared" si="174"/>
        <v>410381</v>
      </c>
      <c r="DJ49" s="369">
        <f t="shared" si="174"/>
        <v>2043507</v>
      </c>
      <c r="DK49" s="369">
        <f t="shared" si="174"/>
        <v>155270</v>
      </c>
      <c r="DL49" s="369">
        <f t="shared" si="174"/>
        <v>-698435</v>
      </c>
      <c r="DM49" s="369">
        <f t="shared" si="174"/>
        <v>-41487</v>
      </c>
      <c r="DN49" s="369">
        <f t="shared" si="174"/>
        <v>-2946351</v>
      </c>
      <c r="DO49" s="369">
        <f t="shared" si="174"/>
        <v>-2543978</v>
      </c>
      <c r="DP49" s="369">
        <f t="shared" si="174"/>
        <v>-711013</v>
      </c>
      <c r="DQ49" s="369">
        <f t="shared" si="174"/>
        <v>-1276817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8741310</v>
      </c>
    </row>
    <row r="50" spans="1:132" s="123" customFormat="1" ht="15">
      <c r="A50" s="140"/>
      <c r="B50" s="32" t="s">
        <v>144</v>
      </c>
      <c r="C50" s="133">
        <f t="shared" si="175" ref="C50:Q50">SUM(C45:C49)</f>
        <v>47453988.579999998</v>
      </c>
      <c r="D50" s="134">
        <f t="shared" si="175"/>
        <v>48912663.030000001</v>
      </c>
      <c r="E50" s="134">
        <f t="shared" si="175"/>
        <v>39179236.07</v>
      </c>
      <c r="F50" s="134">
        <f t="shared" si="175"/>
        <v>31640922.82</v>
      </c>
      <c r="G50" s="134">
        <f t="shared" si="175"/>
        <v>35384745.07</v>
      </c>
      <c r="H50" s="134">
        <f t="shared" si="175"/>
        <v>43902001.460000001</v>
      </c>
      <c r="I50" s="134">
        <f t="shared" si="175"/>
        <v>49902148.93</v>
      </c>
      <c r="J50" s="134">
        <f t="shared" si="175"/>
        <v>42903029.099999994</v>
      </c>
      <c r="K50" s="134">
        <f t="shared" si="175"/>
        <v>39695552.140000001</v>
      </c>
      <c r="L50" s="135">
        <f t="shared" si="175"/>
        <v>41578683.930000007</v>
      </c>
      <c r="M50" s="134">
        <f t="shared" si="175"/>
        <v>47071745.450000003</v>
      </c>
      <c r="N50" s="134">
        <f t="shared" si="175"/>
        <v>57244022.850000009</v>
      </c>
      <c r="O50" s="134">
        <f t="shared" si="175"/>
        <v>58830015.280000001</v>
      </c>
      <c r="P50" s="134">
        <f t="shared" si="175"/>
        <v>61721131</v>
      </c>
      <c r="Q50" s="134">
        <f t="shared" si="175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6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6">
        <v>56018650</v>
      </c>
      <c r="BI50" s="133">
        <v>65687492</v>
      </c>
      <c r="BJ50" s="502">
        <v>75131817</v>
      </c>
      <c r="BK50" s="296">
        <v>73137303</v>
      </c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6" ref="BU50:BY50">SUM(BU45:BU49)</f>
        <v>11376026.700000001</v>
      </c>
      <c r="BV50" s="136">
        <f t="shared" si="176"/>
        <v>12808467.970000001</v>
      </c>
      <c r="BW50" s="136">
        <f t="shared" si="176"/>
        <v>17267506.930000003</v>
      </c>
      <c r="BX50" s="136">
        <f t="shared" si="176"/>
        <v>17199560.180000003</v>
      </c>
      <c r="BY50" s="136">
        <f t="shared" si="176"/>
        <v>12545001.930000002</v>
      </c>
      <c r="BZ50" s="136">
        <f t="shared" si="177" ref="BZ50:CH50">SUM(BZ45:BZ49)</f>
        <v>15242926.539999999</v>
      </c>
      <c r="CA50" s="136">
        <f t="shared" si="177"/>
        <v>16067291.07</v>
      </c>
      <c r="CB50" s="136">
        <f t="shared" si="177"/>
        <v>9571300.9000000004</v>
      </c>
      <c r="CC50" s="136">
        <f t="shared" si="177"/>
        <v>8698816.8600000013</v>
      </c>
      <c r="CD50" s="390">
        <f t="shared" si="177"/>
        <v>7784785.0699999984</v>
      </c>
      <c r="CE50" s="413">
        <f t="shared" si="177"/>
        <v>10225721.550000003</v>
      </c>
      <c r="CF50" s="136">
        <f t="shared" si="177"/>
        <v>10090454.149999997</v>
      </c>
      <c r="CG50" s="136">
        <f t="shared" si="177"/>
        <v>-4313.2800000011921</v>
      </c>
      <c r="CH50" s="136">
        <f t="shared" si="177"/>
        <v>-3664711</v>
      </c>
      <c r="CI50" s="136">
        <f t="shared" si="178" ref="CI50:CJ50">SUM(CI45:CI49)</f>
        <v>-8950501</v>
      </c>
      <c r="CJ50" s="231">
        <f t="shared" si="178"/>
        <v>-4261685</v>
      </c>
      <c r="CK50" s="231">
        <f t="shared" si="179" ref="CK50:CL50">SUM(CK45:CK49)</f>
        <v>1579753</v>
      </c>
      <c r="CL50" s="231">
        <f t="shared" si="179"/>
        <v>-6847444</v>
      </c>
      <c r="CM50" s="231">
        <f t="shared" si="180" ref="CM50:CN50">SUM(CM45:CM49)</f>
        <v>-12206918</v>
      </c>
      <c r="CN50" s="257">
        <f t="shared" si="180"/>
        <v>15096833</v>
      </c>
      <c r="CO50" s="257">
        <f t="shared" si="181" ref="CO50:CQ50">SUM(CO45:CO49)</f>
        <v>7465783</v>
      </c>
      <c r="CP50" s="370">
        <f t="shared" si="181"/>
        <v>1193374</v>
      </c>
      <c r="CQ50" s="339">
        <f t="shared" si="181"/>
        <v>12556599</v>
      </c>
      <c r="CR50" s="257">
        <f t="shared" si="182" ref="CR50:CS50">SUM(CR45:CR49)</f>
        <v>2435453</v>
      </c>
      <c r="CS50" s="257">
        <f t="shared" si="182"/>
        <v>12596386</v>
      </c>
      <c r="CT50" s="257">
        <f t="shared" si="183" ref="CT50">SUM(CT45:CT49)</f>
        <v>232031</v>
      </c>
      <c r="CU50" s="257">
        <f t="shared" si="184" ref="CU50">SUM(CU45:CU49)</f>
        <v>4645359</v>
      </c>
      <c r="CV50" s="257">
        <f t="shared" si="185" ref="CV50">SUM(CV45:CV49)</f>
        <v>1864186</v>
      </c>
      <c r="CW50" s="257">
        <f t="shared" si="186" ref="CW50">SUM(CW45:CW49)</f>
        <v>-18410</v>
      </c>
      <c r="CX50" s="257">
        <f t="shared" si="187" ref="CX50">SUM(CX45:CX49)</f>
        <v>3021847</v>
      </c>
      <c r="CY50" s="257">
        <f t="shared" si="188" ref="CY50">SUM(CY45:CY49)</f>
        <v>15939447</v>
      </c>
      <c r="CZ50" s="257">
        <f t="shared" si="189" ref="CZ50">SUM(CZ45:CZ49)</f>
        <v>-2912043</v>
      </c>
      <c r="DA50" s="257">
        <f t="shared" si="190" ref="DA50">SUM(DA45:DA49)</f>
        <v>-7222477</v>
      </c>
      <c r="DB50" s="370">
        <f t="shared" si="191" ref="DB50">SUM(DB45:DB49)</f>
        <v>12505298</v>
      </c>
      <c r="DC50" s="370">
        <f t="shared" si="192" ref="DC50">SUM(DC45:DC49)</f>
        <v>9765353</v>
      </c>
      <c r="DD50" s="370">
        <f t="shared" si="193" ref="DD50">SUM(DD45:DD49)</f>
        <v>14741149</v>
      </c>
      <c r="DE50" s="370">
        <f t="shared" si="194" ref="DE50">SUM(DE45:DE49)</f>
        <v>13748318</v>
      </c>
      <c r="DF50" s="370">
        <f t="shared" si="195" ref="DF50">SUM(DF45:DF49)</f>
        <v>24341622</v>
      </c>
      <c r="DG50" s="370">
        <f t="shared" si="196" ref="DG50">SUM(DG45:DG49)</f>
        <v>22621063</v>
      </c>
      <c r="DH50" s="370">
        <f t="shared" si="197" ref="DH50">SUM(DH45:DH49)</f>
        <v>17595223</v>
      </c>
      <c r="DI50" s="370">
        <f t="shared" si="198" ref="DI50">SUM(DI45:DI49)</f>
        <v>5861509</v>
      </c>
      <c r="DJ50" s="370">
        <f t="shared" si="199" ref="DJ50">SUM(DJ45:DJ49)</f>
        <v>10056689</v>
      </c>
      <c r="DK50" s="370">
        <f t="shared" si="200" ref="DK50:DL50">SUM(DK45:DK49)</f>
        <v>-488097</v>
      </c>
      <c r="DL50" s="370">
        <f t="shared" si="200"/>
        <v>3895600</v>
      </c>
      <c r="DM50" s="370">
        <f t="shared" si="201" ref="DM50:DN50">SUM(DM45:DM49)</f>
        <v>10235067</v>
      </c>
      <c r="DN50" s="370">
        <f t="shared" si="201"/>
        <v>-7043491</v>
      </c>
      <c r="DO50" s="370">
        <f t="shared" si="202" ref="DO50:DP50">SUM(DO45:DO49)</f>
        <v>-13931927</v>
      </c>
      <c r="DP50" s="370">
        <f t="shared" si="202"/>
        <v>-9379262</v>
      </c>
      <c r="DQ50" s="370">
        <f t="shared" si="203" ref="DQ50">SUM(DQ45:DQ49)</f>
        <v>-12033103</v>
      </c>
      <c r="EA50" s="330"/>
      <c r="EB50" s="38">
        <f>SUM(EB45:EB49)</f>
        <v>73137303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40"/>
      <c r="BJ51" s="503"/>
      <c r="BK51" s="297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5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5">
        <v>15811828</v>
      </c>
      <c r="BI52" s="33">
        <v>15654280</v>
      </c>
      <c r="BJ52" s="501">
        <v>19953174</v>
      </c>
      <c r="BK52" s="295">
        <v>23103122</v>
      </c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04" ref="BU52:CD56">O52-C52</f>
        <v>6420312.9400000013</v>
      </c>
      <c r="BV52" s="37">
        <f t="shared" si="204"/>
        <v>7801708.0999999996</v>
      </c>
      <c r="BW52" s="37">
        <f t="shared" si="204"/>
        <v>6468262.0099999998</v>
      </c>
      <c r="BX52" s="37">
        <f t="shared" si="204"/>
        <v>8517386.8300000001</v>
      </c>
      <c r="BY52" s="37">
        <f t="shared" si="204"/>
        <v>7167591.9100000001</v>
      </c>
      <c r="BZ52" s="37">
        <f t="shared" si="204"/>
        <v>6759450.7599999998</v>
      </c>
      <c r="CA52" s="37">
        <f t="shared" si="204"/>
        <v>10580940.92</v>
      </c>
      <c r="CB52" s="37">
        <f t="shared" si="204"/>
        <v>13544552.880000001</v>
      </c>
      <c r="CC52" s="37">
        <f t="shared" si="204"/>
        <v>9325173.2799999993</v>
      </c>
      <c r="CD52" s="389">
        <f t="shared" si="204"/>
        <v>6405649.7599999998</v>
      </c>
      <c r="CE52" s="412">
        <f t="shared" si="205" ref="CE52:CN56">Y52-M52</f>
        <v>3905708.1300000008</v>
      </c>
      <c r="CF52" s="37">
        <f t="shared" si="205"/>
        <v>4382727.5099999998</v>
      </c>
      <c r="CG52" s="37">
        <f t="shared" si="205"/>
        <v>4504277.1499999985</v>
      </c>
      <c r="CH52" s="37">
        <f t="shared" si="205"/>
        <v>2278769</v>
      </c>
      <c r="CI52" s="37">
        <f t="shared" si="205"/>
        <v>978303</v>
      </c>
      <c r="CJ52" s="230">
        <f t="shared" si="205"/>
        <v>-2260058</v>
      </c>
      <c r="CK52" s="230">
        <f t="shared" si="205"/>
        <v>-3991695</v>
      </c>
      <c r="CL52" s="230">
        <f t="shared" si="205"/>
        <v>-2720102</v>
      </c>
      <c r="CM52" s="230">
        <f t="shared" si="205"/>
        <v>-5508369</v>
      </c>
      <c r="CN52" s="256">
        <f t="shared" si="205"/>
        <v>-10536033</v>
      </c>
      <c r="CO52" s="256">
        <f t="shared" si="206" ref="CO52:CX56">AI52-W52</f>
        <v>-2171747</v>
      </c>
      <c r="CP52" s="369">
        <f t="shared" si="206"/>
        <v>-2409151</v>
      </c>
      <c r="CQ52" s="338">
        <f t="shared" si="206"/>
        <v>-2072665</v>
      </c>
      <c r="CR52" s="256">
        <f t="shared" si="206"/>
        <v>-925040</v>
      </c>
      <c r="CS52" s="256">
        <f t="shared" si="206"/>
        <v>-4767314</v>
      </c>
      <c r="CT52" s="256">
        <f t="shared" si="206"/>
        <v>-2391710</v>
      </c>
      <c r="CU52" s="256">
        <f t="shared" si="206"/>
        <v>-2390039</v>
      </c>
      <c r="CV52" s="256">
        <f t="shared" si="206"/>
        <v>-1170170</v>
      </c>
      <c r="CW52" s="256">
        <f t="shared" si="206"/>
        <v>415341</v>
      </c>
      <c r="CX52" s="256">
        <f t="shared" si="206"/>
        <v>-705403</v>
      </c>
      <c r="CY52" s="256">
        <f t="shared" si="207" ref="CY52:DH56">AS52-AG52</f>
        <v>-2205433</v>
      </c>
      <c r="CZ52" s="256">
        <f t="shared" si="207"/>
        <v>2226893</v>
      </c>
      <c r="DA52" s="256">
        <f t="shared" si="207"/>
        <v>-2633980</v>
      </c>
      <c r="DB52" s="369">
        <f t="shared" si="207"/>
        <v>-1070640</v>
      </c>
      <c r="DC52" s="369">
        <f t="shared" si="207"/>
        <v>2214497</v>
      </c>
      <c r="DD52" s="369">
        <f t="shared" si="207"/>
        <v>7285575</v>
      </c>
      <c r="DE52" s="369">
        <f t="shared" si="207"/>
        <v>6761142</v>
      </c>
      <c r="DF52" s="369">
        <f t="shared" si="207"/>
        <v>7445691</v>
      </c>
      <c r="DG52" s="369">
        <f t="shared" si="207"/>
        <v>8437725</v>
      </c>
      <c r="DH52" s="369">
        <f t="shared" si="207"/>
        <v>7763196</v>
      </c>
      <c r="DI52" s="369">
        <f t="shared" si="208" ref="DI52:DQ56">BC52-AQ52</f>
        <v>4409631</v>
      </c>
      <c r="DJ52" s="369">
        <f t="shared" si="208"/>
        <v>1630480</v>
      </c>
      <c r="DK52" s="369">
        <f t="shared" si="208"/>
        <v>5236059</v>
      </c>
      <c r="DL52" s="369">
        <f t="shared" si="208"/>
        <v>738438</v>
      </c>
      <c r="DM52" s="369">
        <f t="shared" si="208"/>
        <v>3629967</v>
      </c>
      <c r="DN52" s="369">
        <f t="shared" si="208"/>
        <v>1746377</v>
      </c>
      <c r="DO52" s="369">
        <f t="shared" si="208"/>
        <v>-960697</v>
      </c>
      <c r="DP52" s="369">
        <f t="shared" si="208"/>
        <v>-6218618</v>
      </c>
      <c r="DQ52" s="369">
        <f t="shared" si="208"/>
        <v>-3344305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23103122</v>
      </c>
    </row>
    <row r="53" spans="1:132" s="31" customFormat="1" ht="15">
      <c r="A53" s="139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5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5">
        <v>6282353</v>
      </c>
      <c r="BI53" s="33">
        <v>6311541</v>
      </c>
      <c r="BJ53" s="501">
        <v>8614634</v>
      </c>
      <c r="BK53" s="295">
        <v>9961617</v>
      </c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04"/>
        <v>730150.68000000063</v>
      </c>
      <c r="BV53" s="37">
        <f t="shared" si="204"/>
        <v>946032.87999999989</v>
      </c>
      <c r="BW53" s="37">
        <f t="shared" si="204"/>
        <v>399796.05999999959</v>
      </c>
      <c r="BX53" s="37">
        <f t="shared" si="204"/>
        <v>888871.12000000011</v>
      </c>
      <c r="BY53" s="37">
        <f t="shared" si="204"/>
        <v>1350118.8399999999</v>
      </c>
      <c r="BZ53" s="37">
        <f t="shared" si="204"/>
        <v>1049581.6899999999</v>
      </c>
      <c r="CA53" s="37">
        <f t="shared" si="204"/>
        <v>1473556.2799999998</v>
      </c>
      <c r="CB53" s="37">
        <f t="shared" si="204"/>
        <v>1527681.0800000001</v>
      </c>
      <c r="CC53" s="37">
        <f t="shared" si="204"/>
        <v>1268043.2999999998</v>
      </c>
      <c r="CD53" s="389">
        <f t="shared" si="204"/>
        <v>923790.35000000009</v>
      </c>
      <c r="CE53" s="412">
        <f t="shared" si="205"/>
        <v>300554.66000000015</v>
      </c>
      <c r="CF53" s="37">
        <f t="shared" si="205"/>
        <v>548282.37999999989</v>
      </c>
      <c r="CG53" s="37">
        <f t="shared" si="205"/>
        <v>1587384.6799999997</v>
      </c>
      <c r="CH53" s="37">
        <f t="shared" si="205"/>
        <v>991218</v>
      </c>
      <c r="CI53" s="37">
        <f t="shared" si="205"/>
        <v>1407973</v>
      </c>
      <c r="CJ53" s="230">
        <f t="shared" si="205"/>
        <v>910662</v>
      </c>
      <c r="CK53" s="230">
        <f t="shared" si="205"/>
        <v>-36809</v>
      </c>
      <c r="CL53" s="230">
        <f t="shared" si="205"/>
        <v>549360</v>
      </c>
      <c r="CM53" s="230">
        <f t="shared" si="205"/>
        <v>438526</v>
      </c>
      <c r="CN53" s="256">
        <f t="shared" si="205"/>
        <v>-904186</v>
      </c>
      <c r="CO53" s="256">
        <f t="shared" si="206"/>
        <v>-439573</v>
      </c>
      <c r="CP53" s="369">
        <f t="shared" si="206"/>
        <v>235679</v>
      </c>
      <c r="CQ53" s="338">
        <f t="shared" si="206"/>
        <v>103063</v>
      </c>
      <c r="CR53" s="256">
        <f t="shared" si="206"/>
        <v>342627</v>
      </c>
      <c r="CS53" s="256">
        <f t="shared" si="206"/>
        <v>-1203675</v>
      </c>
      <c r="CT53" s="256">
        <f t="shared" si="206"/>
        <v>641252</v>
      </c>
      <c r="CU53" s="256">
        <f t="shared" si="206"/>
        <v>311000</v>
      </c>
      <c r="CV53" s="256">
        <f t="shared" si="206"/>
        <v>281712</v>
      </c>
      <c r="CW53" s="256">
        <f t="shared" si="206"/>
        <v>113616</v>
      </c>
      <c r="CX53" s="256">
        <f t="shared" si="206"/>
        <v>-380554</v>
      </c>
      <c r="CY53" s="256">
        <f t="shared" si="207"/>
        <v>-348179</v>
      </c>
      <c r="CZ53" s="256">
        <f t="shared" si="207"/>
        <v>1567731</v>
      </c>
      <c r="DA53" s="256">
        <f t="shared" si="207"/>
        <v>1198328</v>
      </c>
      <c r="DB53" s="369">
        <f t="shared" si="207"/>
        <v>220296</v>
      </c>
      <c r="DC53" s="369">
        <f t="shared" si="207"/>
        <v>2325650</v>
      </c>
      <c r="DD53" s="369">
        <f t="shared" si="207"/>
        <v>4880904</v>
      </c>
      <c r="DE53" s="369">
        <f t="shared" si="207"/>
        <v>5257016</v>
      </c>
      <c r="DF53" s="369">
        <f t="shared" si="207"/>
        <v>4252850</v>
      </c>
      <c r="DG53" s="369">
        <f t="shared" si="207"/>
        <v>4778195</v>
      </c>
      <c r="DH53" s="369">
        <f t="shared" si="207"/>
        <v>4333526</v>
      </c>
      <c r="DI53" s="369">
        <f t="shared" si="208"/>
        <v>2535658</v>
      </c>
      <c r="DJ53" s="369">
        <f t="shared" si="208"/>
        <v>1507591</v>
      </c>
      <c r="DK53" s="369">
        <f t="shared" si="208"/>
        <v>2378475</v>
      </c>
      <c r="DL53" s="369">
        <f t="shared" si="208"/>
        <v>1297222</v>
      </c>
      <c r="DM53" s="369">
        <f t="shared" si="208"/>
        <v>1892184</v>
      </c>
      <c r="DN53" s="369">
        <f t="shared" si="208"/>
        <v>1343163</v>
      </c>
      <c r="DO53" s="369">
        <f t="shared" si="208"/>
        <v>-478982</v>
      </c>
      <c r="DP53" s="369">
        <f t="shared" si="208"/>
        <v>-2165002</v>
      </c>
      <c r="DQ53" s="369">
        <f t="shared" si="208"/>
        <v>-1417611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9961617</v>
      </c>
    </row>
    <row r="54" spans="1:132" s="31" customFormat="1" ht="15">
      <c r="A54" s="139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5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5">
        <v>2840375</v>
      </c>
      <c r="BI54" s="33">
        <v>2658406</v>
      </c>
      <c r="BJ54" s="501">
        <v>2892971</v>
      </c>
      <c r="BK54" s="295">
        <v>3407849</v>
      </c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04"/>
        <v>762560.2100000002</v>
      </c>
      <c r="BV54" s="37">
        <f t="shared" si="204"/>
        <v>1936411.8899999999</v>
      </c>
      <c r="BW54" s="37">
        <f t="shared" si="204"/>
        <v>2211000.21</v>
      </c>
      <c r="BX54" s="37">
        <f t="shared" si="204"/>
        <v>1474343.8700000001</v>
      </c>
      <c r="BY54" s="37">
        <f t="shared" si="204"/>
        <v>1258651.6599999999</v>
      </c>
      <c r="BZ54" s="37">
        <f t="shared" si="204"/>
        <v>1115610.6299999999</v>
      </c>
      <c r="CA54" s="37">
        <f t="shared" si="204"/>
        <v>1049962.76</v>
      </c>
      <c r="CB54" s="37">
        <f t="shared" si="204"/>
        <v>1007252.75</v>
      </c>
      <c r="CC54" s="37">
        <f t="shared" si="204"/>
        <v>830448.53000000003</v>
      </c>
      <c r="CD54" s="389">
        <f t="shared" si="204"/>
        <v>805630.28000000003</v>
      </c>
      <c r="CE54" s="412">
        <f t="shared" si="205"/>
        <v>668233.83000000007</v>
      </c>
      <c r="CF54" s="37">
        <f t="shared" si="205"/>
        <v>906284.8899999999</v>
      </c>
      <c r="CG54" s="37">
        <f t="shared" si="205"/>
        <v>383677.64999999991</v>
      </c>
      <c r="CH54" s="37">
        <f t="shared" si="205"/>
        <v>-1050214</v>
      </c>
      <c r="CI54" s="37">
        <f t="shared" si="205"/>
        <v>-971816</v>
      </c>
      <c r="CJ54" s="230">
        <f t="shared" si="205"/>
        <v>-358072</v>
      </c>
      <c r="CK54" s="230">
        <f t="shared" si="205"/>
        <v>-392291</v>
      </c>
      <c r="CL54" s="230">
        <f t="shared" si="205"/>
        <v>-201084</v>
      </c>
      <c r="CM54" s="230">
        <f t="shared" si="205"/>
        <v>8997</v>
      </c>
      <c r="CN54" s="256">
        <f t="shared" si="205"/>
        <v>229269</v>
      </c>
      <c r="CO54" s="256">
        <f t="shared" si="206"/>
        <v>785398</v>
      </c>
      <c r="CP54" s="369">
        <f t="shared" si="206"/>
        <v>290829</v>
      </c>
      <c r="CQ54" s="338">
        <f t="shared" si="206"/>
        <v>391737</v>
      </c>
      <c r="CR54" s="256">
        <f t="shared" si="206"/>
        <v>379304</v>
      </c>
      <c r="CS54" s="256">
        <f t="shared" si="206"/>
        <v>375566</v>
      </c>
      <c r="CT54" s="256">
        <f t="shared" si="206"/>
        <v>811883</v>
      </c>
      <c r="CU54" s="256">
        <f t="shared" si="206"/>
        <v>37634</v>
      </c>
      <c r="CV54" s="256">
        <f t="shared" si="206"/>
        <v>160709</v>
      </c>
      <c r="CW54" s="256">
        <f t="shared" si="206"/>
        <v>172450</v>
      </c>
      <c r="CX54" s="256">
        <f t="shared" si="206"/>
        <v>74601</v>
      </c>
      <c r="CY54" s="256">
        <f t="shared" si="207"/>
        <v>-107162</v>
      </c>
      <c r="CZ54" s="256">
        <f t="shared" si="207"/>
        <v>129737</v>
      </c>
      <c r="DA54" s="256">
        <f t="shared" si="207"/>
        <v>-495925</v>
      </c>
      <c r="DB54" s="369">
        <f t="shared" si="207"/>
        <v>-154202</v>
      </c>
      <c r="DC54" s="369">
        <f t="shared" si="207"/>
        <v>-160174</v>
      </c>
      <c r="DD54" s="369">
        <f t="shared" si="207"/>
        <v>513522</v>
      </c>
      <c r="DE54" s="369">
        <f t="shared" si="207"/>
        <v>700527</v>
      </c>
      <c r="DF54" s="369">
        <f t="shared" si="207"/>
        <v>581395</v>
      </c>
      <c r="DG54" s="369">
        <f t="shared" si="207"/>
        <v>1166235</v>
      </c>
      <c r="DH54" s="369">
        <f t="shared" si="207"/>
        <v>898228</v>
      </c>
      <c r="DI54" s="369">
        <f t="shared" si="208"/>
        <v>680129</v>
      </c>
      <c r="DJ54" s="369">
        <f t="shared" si="208"/>
        <v>191676</v>
      </c>
      <c r="DK54" s="369">
        <f t="shared" si="208"/>
        <v>399408</v>
      </c>
      <c r="DL54" s="369">
        <f t="shared" si="208"/>
        <v>-136757</v>
      </c>
      <c r="DM54" s="369">
        <f t="shared" si="208"/>
        <v>266575</v>
      </c>
      <c r="DN54" s="369">
        <f t="shared" si="208"/>
        <v>369328</v>
      </c>
      <c r="DO54" s="369">
        <f t="shared" si="208"/>
        <v>113071</v>
      </c>
      <c r="DP54" s="369">
        <f t="shared" si="208"/>
        <v>-579517</v>
      </c>
      <c r="DQ54" s="369">
        <f t="shared" si="208"/>
        <v>-405062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3407849</v>
      </c>
    </row>
    <row r="55" spans="1:132" s="31" customFormat="1" ht="1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5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5">
        <v>2429939</v>
      </c>
      <c r="BI55" s="33">
        <v>1940294</v>
      </c>
      <c r="BJ55" s="501">
        <v>2678572</v>
      </c>
      <c r="BK55" s="295">
        <v>2633111</v>
      </c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04"/>
        <v>445796.02000000002</v>
      </c>
      <c r="BV55" s="37">
        <f t="shared" si="204"/>
        <v>1403218.5800000001</v>
      </c>
      <c r="BW55" s="37">
        <f t="shared" si="204"/>
        <v>1824896.9099999999</v>
      </c>
      <c r="BX55" s="37">
        <f t="shared" si="204"/>
        <v>1348331.8600000001</v>
      </c>
      <c r="BY55" s="37">
        <f t="shared" si="204"/>
        <v>952411.95999999996</v>
      </c>
      <c r="BZ55" s="37">
        <f t="shared" si="204"/>
        <v>798396.83000000007</v>
      </c>
      <c r="CA55" s="37">
        <f t="shared" si="204"/>
        <v>871460.81000000006</v>
      </c>
      <c r="CB55" s="37">
        <f t="shared" si="204"/>
        <v>835149.80000000005</v>
      </c>
      <c r="CC55" s="37">
        <f t="shared" si="204"/>
        <v>606569.84000000008</v>
      </c>
      <c r="CD55" s="389">
        <f t="shared" si="204"/>
        <v>545454.68999999994</v>
      </c>
      <c r="CE55" s="412">
        <f t="shared" si="205"/>
        <v>625777.27000000002</v>
      </c>
      <c r="CF55" s="37">
        <f t="shared" si="205"/>
        <v>760754.45999999996</v>
      </c>
      <c r="CG55" s="37">
        <f t="shared" si="205"/>
        <v>572988.48999999999</v>
      </c>
      <c r="CH55" s="37">
        <f t="shared" si="205"/>
        <v>-487269</v>
      </c>
      <c r="CI55" s="37">
        <f t="shared" si="205"/>
        <v>-1114280</v>
      </c>
      <c r="CJ55" s="230">
        <f t="shared" si="205"/>
        <v>-435796</v>
      </c>
      <c r="CK55" s="230">
        <f t="shared" si="205"/>
        <v>-37264</v>
      </c>
      <c r="CL55" s="230">
        <f t="shared" si="205"/>
        <v>-209867</v>
      </c>
      <c r="CM55" s="230">
        <f t="shared" si="205"/>
        <v>-15467</v>
      </c>
      <c r="CN55" s="256">
        <f t="shared" si="205"/>
        <v>189228</v>
      </c>
      <c r="CO55" s="256">
        <f t="shared" si="206"/>
        <v>1058854</v>
      </c>
      <c r="CP55" s="369">
        <f t="shared" si="206"/>
        <v>568845</v>
      </c>
      <c r="CQ55" s="338">
        <f t="shared" si="206"/>
        <v>1255018</v>
      </c>
      <c r="CR55" s="256">
        <f t="shared" si="206"/>
        <v>378824</v>
      </c>
      <c r="CS55" s="256">
        <f t="shared" si="206"/>
        <v>222049</v>
      </c>
      <c r="CT55" s="256">
        <f t="shared" si="206"/>
        <v>183349</v>
      </c>
      <c r="CU55" s="256">
        <f t="shared" si="206"/>
        <v>447786</v>
      </c>
      <c r="CV55" s="256">
        <f t="shared" si="206"/>
        <v>226339</v>
      </c>
      <c r="CW55" s="256">
        <f t="shared" si="206"/>
        <v>-177445</v>
      </c>
      <c r="CX55" s="256">
        <f t="shared" si="206"/>
        <v>159854</v>
      </c>
      <c r="CY55" s="256">
        <f t="shared" si="207"/>
        <v>373429</v>
      </c>
      <c r="CZ55" s="256">
        <f t="shared" si="207"/>
        <v>36263</v>
      </c>
      <c r="DA55" s="256">
        <f t="shared" si="207"/>
        <v>82325</v>
      </c>
      <c r="DB55" s="369">
        <f t="shared" si="207"/>
        <v>328727</v>
      </c>
      <c r="DC55" s="369">
        <f t="shared" si="207"/>
        <v>-1022149</v>
      </c>
      <c r="DD55" s="369">
        <f t="shared" si="207"/>
        <v>30415</v>
      </c>
      <c r="DE55" s="369">
        <f t="shared" si="207"/>
        <v>-57463</v>
      </c>
      <c r="DF55" s="369">
        <f t="shared" si="207"/>
        <v>447216</v>
      </c>
      <c r="DG55" s="369">
        <f t="shared" si="207"/>
        <v>685515</v>
      </c>
      <c r="DH55" s="369">
        <f t="shared" si="207"/>
        <v>950436</v>
      </c>
      <c r="DI55" s="369">
        <f t="shared" si="208"/>
        <v>673857</v>
      </c>
      <c r="DJ55" s="369">
        <f t="shared" si="208"/>
        <v>437845</v>
      </c>
      <c r="DK55" s="369">
        <f t="shared" si="208"/>
        <v>9282</v>
      </c>
      <c r="DL55" s="369">
        <f t="shared" si="208"/>
        <v>39638</v>
      </c>
      <c r="DM55" s="369">
        <f t="shared" si="208"/>
        <v>-184073</v>
      </c>
      <c r="DN55" s="369">
        <f t="shared" si="208"/>
        <v>-108673</v>
      </c>
      <c r="DO55" s="369">
        <f t="shared" si="208"/>
        <v>48985</v>
      </c>
      <c r="DP55" s="369">
        <f t="shared" si="208"/>
        <v>392865</v>
      </c>
      <c r="DQ55" s="369">
        <f t="shared" si="208"/>
        <v>441390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2633111</v>
      </c>
    </row>
    <row r="56" spans="1:132" s="31" customFormat="1" ht="1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5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5">
        <v>4548863</v>
      </c>
      <c r="BI56" s="33">
        <v>3266462</v>
      </c>
      <c r="BJ56" s="501">
        <v>3757642</v>
      </c>
      <c r="BK56" s="295">
        <v>4092145</v>
      </c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04"/>
        <v>-235323.23999999999</v>
      </c>
      <c r="BV56" s="37">
        <f t="shared" si="204"/>
        <v>558086.95999999996</v>
      </c>
      <c r="BW56" s="37">
        <f t="shared" si="204"/>
        <v>1648076.54</v>
      </c>
      <c r="BX56" s="37">
        <f t="shared" si="204"/>
        <v>1564895.6599999999</v>
      </c>
      <c r="BY56" s="37">
        <f t="shared" si="204"/>
        <v>1159007.7</v>
      </c>
      <c r="BZ56" s="37">
        <f t="shared" si="204"/>
        <v>736811.90999999992</v>
      </c>
      <c r="CA56" s="37">
        <f t="shared" si="204"/>
        <v>780658.43999999994</v>
      </c>
      <c r="CB56" s="37">
        <f t="shared" si="204"/>
        <v>1388284.9199999999</v>
      </c>
      <c r="CC56" s="37">
        <f t="shared" si="204"/>
        <v>840888.37999999989</v>
      </c>
      <c r="CD56" s="389">
        <f t="shared" si="204"/>
        <v>859186.05000000005</v>
      </c>
      <c r="CE56" s="412">
        <f t="shared" si="205"/>
        <v>418464.35000000009</v>
      </c>
      <c r="CF56" s="37">
        <f t="shared" si="205"/>
        <v>-538785.75</v>
      </c>
      <c r="CG56" s="37">
        <f t="shared" si="205"/>
        <v>535595.78000000003</v>
      </c>
      <c r="CH56" s="37">
        <f t="shared" si="205"/>
        <v>-954084</v>
      </c>
      <c r="CI56" s="37">
        <f t="shared" si="205"/>
        <v>-1177828</v>
      </c>
      <c r="CJ56" s="230">
        <f t="shared" si="205"/>
        <v>-1622701</v>
      </c>
      <c r="CK56" s="230">
        <f t="shared" si="205"/>
        <v>-608467</v>
      </c>
      <c r="CL56" s="230">
        <f t="shared" si="205"/>
        <v>-306993</v>
      </c>
      <c r="CM56" s="230">
        <f t="shared" si="205"/>
        <v>-77080</v>
      </c>
      <c r="CN56" s="256">
        <f t="shared" si="205"/>
        <v>746278</v>
      </c>
      <c r="CO56" s="256">
        <f t="shared" si="206"/>
        <v>1987875</v>
      </c>
      <c r="CP56" s="369">
        <f t="shared" si="206"/>
        <v>887794</v>
      </c>
      <c r="CQ56" s="338">
        <f t="shared" si="206"/>
        <v>2615607</v>
      </c>
      <c r="CR56" s="256">
        <f t="shared" si="206"/>
        <v>2154941</v>
      </c>
      <c r="CS56" s="256">
        <f t="shared" si="206"/>
        <v>1181788</v>
      </c>
      <c r="CT56" s="256">
        <f t="shared" si="206"/>
        <v>1589890</v>
      </c>
      <c r="CU56" s="256">
        <f t="shared" si="206"/>
        <v>1006993</v>
      </c>
      <c r="CV56" s="256">
        <f t="shared" si="206"/>
        <v>1031631</v>
      </c>
      <c r="CW56" s="256">
        <f t="shared" si="206"/>
        <v>919797</v>
      </c>
      <c r="CX56" s="256">
        <f t="shared" si="206"/>
        <v>694348</v>
      </c>
      <c r="CY56" s="256">
        <f t="shared" si="207"/>
        <v>1131810</v>
      </c>
      <c r="CZ56" s="256">
        <f t="shared" si="207"/>
        <v>1669872</v>
      </c>
      <c r="DA56" s="256">
        <f t="shared" si="207"/>
        <v>563900</v>
      </c>
      <c r="DB56" s="369">
        <f t="shared" si="207"/>
        <v>2396336</v>
      </c>
      <c r="DC56" s="369">
        <f t="shared" si="207"/>
        <v>1813776</v>
      </c>
      <c r="DD56" s="369">
        <f t="shared" si="207"/>
        <v>1421726</v>
      </c>
      <c r="DE56" s="369">
        <f t="shared" si="207"/>
        <v>1984135</v>
      </c>
      <c r="DF56" s="369">
        <f t="shared" si="207"/>
        <v>1725070</v>
      </c>
      <c r="DG56" s="369">
        <f t="shared" si="207"/>
        <v>2291457</v>
      </c>
      <c r="DH56" s="369">
        <f t="shared" si="207"/>
        <v>1442453</v>
      </c>
      <c r="DI56" s="369">
        <f t="shared" si="208"/>
        <v>1887859</v>
      </c>
      <c r="DJ56" s="369">
        <f t="shared" si="208"/>
        <v>1768825</v>
      </c>
      <c r="DK56" s="369">
        <f t="shared" si="208"/>
        <v>2042619</v>
      </c>
      <c r="DL56" s="369">
        <f t="shared" si="208"/>
        <v>406076</v>
      </c>
      <c r="DM56" s="369">
        <f t="shared" si="208"/>
        <v>491876</v>
      </c>
      <c r="DN56" s="369">
        <f t="shared" si="208"/>
        <v>-821898</v>
      </c>
      <c r="DO56" s="369">
        <f t="shared" si="208"/>
        <v>-3104378</v>
      </c>
      <c r="DP56" s="369">
        <f t="shared" si="208"/>
        <v>-1733940</v>
      </c>
      <c r="DQ56" s="369">
        <f t="shared" si="208"/>
        <v>-1026822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4092145</v>
      </c>
    </row>
    <row r="57" spans="1:132" s="123" customFormat="1" ht="15">
      <c r="A57" s="140"/>
      <c r="B57" s="32" t="s">
        <v>144</v>
      </c>
      <c r="C57" s="133">
        <f t="shared" si="209" ref="C57:Q57">SUM(C52:C56)</f>
        <v>22789062.640000001</v>
      </c>
      <c r="D57" s="134">
        <f t="shared" si="209"/>
        <v>24335526.59</v>
      </c>
      <c r="E57" s="134">
        <f t="shared" si="209"/>
        <v>23278997.27</v>
      </c>
      <c r="F57" s="134">
        <f t="shared" si="209"/>
        <v>20183122.66</v>
      </c>
      <c r="G57" s="134">
        <f t="shared" si="209"/>
        <v>16566662.93</v>
      </c>
      <c r="H57" s="134">
        <f t="shared" si="209"/>
        <v>17061458.180000003</v>
      </c>
      <c r="I57" s="134">
        <f t="shared" si="209"/>
        <v>19809849.789999999</v>
      </c>
      <c r="J57" s="134">
        <f t="shared" si="209"/>
        <v>23510502.569999997</v>
      </c>
      <c r="K57" s="134">
        <f t="shared" si="209"/>
        <v>21953216.670000002</v>
      </c>
      <c r="L57" s="135">
        <f t="shared" si="209"/>
        <v>18550836.870000001</v>
      </c>
      <c r="M57" s="134">
        <f t="shared" si="209"/>
        <v>20829885.759999998</v>
      </c>
      <c r="N57" s="134">
        <f t="shared" si="209"/>
        <v>25679143.509999998</v>
      </c>
      <c r="O57" s="134">
        <f t="shared" si="209"/>
        <v>30912559.250000004</v>
      </c>
      <c r="P57" s="134">
        <f t="shared" si="209"/>
        <v>36980985</v>
      </c>
      <c r="Q57" s="134">
        <f t="shared" si="209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6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6">
        <v>31913358</v>
      </c>
      <c r="BI57" s="133">
        <v>29830983</v>
      </c>
      <c r="BJ57" s="502">
        <v>37896993</v>
      </c>
      <c r="BK57" s="296">
        <v>43197844</v>
      </c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0" ref="BU57:BY57">SUM(BU52:BU56)</f>
        <v>8123496.6100000013</v>
      </c>
      <c r="BV57" s="136">
        <f t="shared" si="210"/>
        <v>12645458.41</v>
      </c>
      <c r="BW57" s="136">
        <f t="shared" si="210"/>
        <v>12552031.73</v>
      </c>
      <c r="BX57" s="136">
        <f t="shared" si="210"/>
        <v>13793829.34</v>
      </c>
      <c r="BY57" s="136">
        <f t="shared" si="210"/>
        <v>11887782.07</v>
      </c>
      <c r="BZ57" s="136">
        <f t="shared" si="211" ref="BZ57:CH57">SUM(BZ52:BZ56)</f>
        <v>10459851.819999998</v>
      </c>
      <c r="CA57" s="136">
        <f t="shared" si="211"/>
        <v>14756579.209999999</v>
      </c>
      <c r="CB57" s="136">
        <f t="shared" si="211"/>
        <v>18302921.43</v>
      </c>
      <c r="CC57" s="136">
        <f t="shared" si="211"/>
        <v>12871123.329999998</v>
      </c>
      <c r="CD57" s="390">
        <f t="shared" si="211"/>
        <v>9539711.1300000008</v>
      </c>
      <c r="CE57" s="413">
        <f t="shared" si="211"/>
        <v>5918738.2400000002</v>
      </c>
      <c r="CF57" s="136">
        <f t="shared" si="211"/>
        <v>6059263.4899999993</v>
      </c>
      <c r="CG57" s="136">
        <f t="shared" si="211"/>
        <v>7583923.7499999991</v>
      </c>
      <c r="CH57" s="136">
        <f t="shared" si="211"/>
        <v>778420</v>
      </c>
      <c r="CI57" s="136">
        <f t="shared" si="212" ref="CI57:CJ57">SUM(CI52:CI56)</f>
        <v>-877648</v>
      </c>
      <c r="CJ57" s="231">
        <f t="shared" si="212"/>
        <v>-3765965</v>
      </c>
      <c r="CK57" s="231">
        <f t="shared" si="213" ref="CK57:CL57">SUM(CK52:CK56)</f>
        <v>-5066526</v>
      </c>
      <c r="CL57" s="231">
        <f t="shared" si="213"/>
        <v>-2888686</v>
      </c>
      <c r="CM57" s="231">
        <f t="shared" si="214" ref="CM57:CN57">SUM(CM52:CM56)</f>
        <v>-5153393</v>
      </c>
      <c r="CN57" s="257">
        <f t="shared" si="214"/>
        <v>-10275444</v>
      </c>
      <c r="CO57" s="257">
        <f t="shared" si="215" ref="CO57:CQ57">SUM(CO52:CO56)</f>
        <v>1220807</v>
      </c>
      <c r="CP57" s="370">
        <f t="shared" si="215"/>
        <v>-426004</v>
      </c>
      <c r="CQ57" s="339">
        <f t="shared" si="215"/>
        <v>2292760</v>
      </c>
      <c r="CR57" s="257">
        <f t="shared" si="216" ref="CR57:CS57">SUM(CR52:CR56)</f>
        <v>2330656</v>
      </c>
      <c r="CS57" s="257">
        <f t="shared" si="216"/>
        <v>-4191586</v>
      </c>
      <c r="CT57" s="257">
        <f t="shared" si="217" ref="CT57">SUM(CT52:CT56)</f>
        <v>834664</v>
      </c>
      <c r="CU57" s="257">
        <f t="shared" si="218" ref="CU57">SUM(CU52:CU56)</f>
        <v>-586626</v>
      </c>
      <c r="CV57" s="257">
        <f t="shared" si="219" ref="CV57">SUM(CV52:CV56)</f>
        <v>530221</v>
      </c>
      <c r="CW57" s="257">
        <f t="shared" si="220" ref="CW57">SUM(CW52:CW56)</f>
        <v>1443759</v>
      </c>
      <c r="CX57" s="257">
        <f t="shared" si="221" ref="CX57">SUM(CX52:CX56)</f>
        <v>-157154</v>
      </c>
      <c r="CY57" s="257">
        <f t="shared" si="222" ref="CY57">SUM(CY52:CY56)</f>
        <v>-1155535</v>
      </c>
      <c r="CZ57" s="257">
        <f t="shared" si="223" ref="CZ57">SUM(CZ52:CZ56)</f>
        <v>5630496</v>
      </c>
      <c r="DA57" s="257">
        <f t="shared" si="224" ref="DA57">SUM(DA52:DA56)</f>
        <v>-1285352</v>
      </c>
      <c r="DB57" s="370">
        <f t="shared" si="225" ref="DB57">SUM(DB52:DB56)</f>
        <v>1720517</v>
      </c>
      <c r="DC57" s="370">
        <f t="shared" si="226" ref="DC57">SUM(DC52:DC56)</f>
        <v>5171600</v>
      </c>
      <c r="DD57" s="370">
        <f t="shared" si="227" ref="DD57">SUM(DD52:DD56)</f>
        <v>14132142</v>
      </c>
      <c r="DE57" s="370">
        <f t="shared" si="228" ref="DE57">SUM(DE52:DE56)</f>
        <v>14645357</v>
      </c>
      <c r="DF57" s="370">
        <f t="shared" si="229" ref="DF57">SUM(DF52:DF56)</f>
        <v>14452222</v>
      </c>
      <c r="DG57" s="370">
        <f t="shared" si="230" ref="DG57">SUM(DG52:DG56)</f>
        <v>17359127</v>
      </c>
      <c r="DH57" s="370">
        <f t="shared" si="231" ref="DH57">SUM(DH52:DH56)</f>
        <v>15387839</v>
      </c>
      <c r="DI57" s="370">
        <f t="shared" si="232" ref="DI57">SUM(DI52:DI56)</f>
        <v>10187134</v>
      </c>
      <c r="DJ57" s="370">
        <f t="shared" si="233" ref="DJ57">SUM(DJ52:DJ56)</f>
        <v>5536417</v>
      </c>
      <c r="DK57" s="370">
        <f t="shared" si="234" ref="DK57:DL57">SUM(DK52:DK56)</f>
        <v>10065843</v>
      </c>
      <c r="DL57" s="370">
        <f t="shared" si="234"/>
        <v>2344617</v>
      </c>
      <c r="DM57" s="370">
        <f t="shared" si="235" ref="DM57:DN57">SUM(DM52:DM56)</f>
        <v>6096529</v>
      </c>
      <c r="DN57" s="370">
        <f t="shared" si="235"/>
        <v>2528297</v>
      </c>
      <c r="DO57" s="370">
        <f t="shared" si="236" ref="DO57:DP57">SUM(DO52:DO56)</f>
        <v>-4382001</v>
      </c>
      <c r="DP57" s="370">
        <f t="shared" si="236"/>
        <v>-10304212</v>
      </c>
      <c r="DQ57" s="370">
        <f t="shared" si="237" ref="DQ57">SUM(DQ52:DQ56)</f>
        <v>-5752410</v>
      </c>
      <c r="EA57" s="330"/>
      <c r="EB57" s="38">
        <f>SUM(EB52:EB56)</f>
        <v>43197844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40"/>
      <c r="BJ58" s="503"/>
      <c r="BK58" s="297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5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5">
        <v>156586296</v>
      </c>
      <c r="BI59" s="33">
        <v>162380849</v>
      </c>
      <c r="BJ59" s="501">
        <v>155438936</v>
      </c>
      <c r="BK59" s="295">
        <v>156333833</v>
      </c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8" ref="BU59:CD63">O59-C59</f>
        <v>33405202.959999993</v>
      </c>
      <c r="BV59" s="37">
        <f t="shared" si="238"/>
        <v>37142362.25</v>
      </c>
      <c r="BW59" s="37">
        <f t="shared" si="238"/>
        <v>46950503.400000006</v>
      </c>
      <c r="BX59" s="37">
        <f t="shared" si="238"/>
        <v>51081630</v>
      </c>
      <c r="BY59" s="37">
        <f t="shared" si="238"/>
        <v>54137219.730000004</v>
      </c>
      <c r="BZ59" s="37">
        <f t="shared" si="238"/>
        <v>59653321.260000005</v>
      </c>
      <c r="CA59" s="37">
        <f t="shared" si="238"/>
        <v>65382312.209999993</v>
      </c>
      <c r="CB59" s="37">
        <f t="shared" si="238"/>
        <v>80042587.900000006</v>
      </c>
      <c r="CC59" s="37">
        <f t="shared" si="238"/>
        <v>82087687.25</v>
      </c>
      <c r="CD59" s="389">
        <f t="shared" si="238"/>
        <v>84933017.310000002</v>
      </c>
      <c r="CE59" s="412">
        <f t="shared" si="239" ref="CE59:CN63">Y59-M59</f>
        <v>85657338.579999998</v>
      </c>
      <c r="CF59" s="37">
        <f t="shared" si="239"/>
        <v>81270113.370000005</v>
      </c>
      <c r="CG59" s="37">
        <f t="shared" si="239"/>
        <v>74330989.5</v>
      </c>
      <c r="CH59" s="37">
        <f t="shared" si="239"/>
        <v>81954645</v>
      </c>
      <c r="CI59" s="37">
        <f t="shared" si="239"/>
        <v>71876440</v>
      </c>
      <c r="CJ59" s="230">
        <f t="shared" si="239"/>
        <v>62777342</v>
      </c>
      <c r="CK59" s="230">
        <f t="shared" si="239"/>
        <v>47039834</v>
      </c>
      <c r="CL59" s="230">
        <f t="shared" si="239"/>
        <v>29206780</v>
      </c>
      <c r="CM59" s="230">
        <f t="shared" si="239"/>
        <v>13965227</v>
      </c>
      <c r="CN59" s="256">
        <f t="shared" si="239"/>
        <v>-3048442</v>
      </c>
      <c r="CO59" s="256">
        <f t="shared" si="240" ref="CO59:CX63">AI59-W59</f>
        <v>-3830964</v>
      </c>
      <c r="CP59" s="369">
        <f t="shared" si="240"/>
        <v>-16964910</v>
      </c>
      <c r="CQ59" s="338">
        <f t="shared" si="240"/>
        <v>-17780616</v>
      </c>
      <c r="CR59" s="256">
        <f t="shared" si="240"/>
        <v>-16075057</v>
      </c>
      <c r="CS59" s="256">
        <f t="shared" si="240"/>
        <v>-18012283</v>
      </c>
      <c r="CT59" s="256">
        <f t="shared" si="240"/>
        <v>-40044350</v>
      </c>
      <c r="CU59" s="256">
        <f t="shared" si="240"/>
        <v>-43910516</v>
      </c>
      <c r="CV59" s="256">
        <f t="shared" si="240"/>
        <v>-47519447</v>
      </c>
      <c r="CW59" s="256">
        <f t="shared" si="240"/>
        <v>-36507036</v>
      </c>
      <c r="CX59" s="256">
        <f t="shared" si="240"/>
        <v>-31385846</v>
      </c>
      <c r="CY59" s="256">
        <f t="shared" si="241" ref="CY59:DH63">AS59-AG59</f>
        <v>-26879410</v>
      </c>
      <c r="CZ59" s="256">
        <f t="shared" si="241"/>
        <v>-27415244</v>
      </c>
      <c r="DA59" s="256">
        <f t="shared" si="241"/>
        <v>-30374738</v>
      </c>
      <c r="DB59" s="369">
        <f t="shared" si="241"/>
        <v>-13079591</v>
      </c>
      <c r="DC59" s="369">
        <f t="shared" si="241"/>
        <v>-25589389</v>
      </c>
      <c r="DD59" s="369">
        <f t="shared" si="241"/>
        <v>-25607884</v>
      </c>
      <c r="DE59" s="369">
        <f t="shared" si="241"/>
        <v>-19881613</v>
      </c>
      <c r="DF59" s="369">
        <f t="shared" si="241"/>
        <v>1493747</v>
      </c>
      <c r="DG59" s="369">
        <f t="shared" si="241"/>
        <v>1987186</v>
      </c>
      <c r="DH59" s="369">
        <f t="shared" si="241"/>
        <v>8775487</v>
      </c>
      <c r="DI59" s="369">
        <f t="shared" si="242" ref="DI59:DQ63">BC59-AQ59</f>
        <v>11914100</v>
      </c>
      <c r="DJ59" s="369">
        <f t="shared" si="242"/>
        <v>13820758</v>
      </c>
      <c r="DK59" s="369">
        <f t="shared" si="242"/>
        <v>8396470</v>
      </c>
      <c r="DL59" s="369">
        <f t="shared" si="242"/>
        <v>4479121</v>
      </c>
      <c r="DM59" s="369">
        <f t="shared" si="242"/>
        <v>4801510</v>
      </c>
      <c r="DN59" s="369">
        <f t="shared" si="242"/>
        <v>-167202</v>
      </c>
      <c r="DO59" s="369">
        <f t="shared" si="242"/>
        <v>14829910</v>
      </c>
      <c r="DP59" s="369">
        <f t="shared" si="242"/>
        <v>8210928</v>
      </c>
      <c r="DQ59" s="369">
        <f t="shared" si="242"/>
        <v>5919954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156333833</v>
      </c>
    </row>
    <row r="60" spans="1:132" s="31" customFormat="1" ht="1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5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5">
        <v>96471997</v>
      </c>
      <c r="BI60" s="33">
        <v>89999791</v>
      </c>
      <c r="BJ60" s="501">
        <v>95770704</v>
      </c>
      <c r="BK60" s="295">
        <v>99127494</v>
      </c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8"/>
        <v>14825767</v>
      </c>
      <c r="BV60" s="37">
        <f t="shared" si="238"/>
        <v>20584896.799999997</v>
      </c>
      <c r="BW60" s="37">
        <f t="shared" si="238"/>
        <v>20001457.119999997</v>
      </c>
      <c r="BX60" s="37">
        <f t="shared" si="238"/>
        <v>19162835.229999997</v>
      </c>
      <c r="BY60" s="37">
        <f t="shared" si="238"/>
        <v>24004181.390000001</v>
      </c>
      <c r="BZ60" s="37">
        <f t="shared" si="238"/>
        <v>23762520.399999999</v>
      </c>
      <c r="CA60" s="37">
        <f t="shared" si="238"/>
        <v>22404441.640000001</v>
      </c>
      <c r="CB60" s="37">
        <f t="shared" si="238"/>
        <v>18302012.159999996</v>
      </c>
      <c r="CC60" s="37">
        <f t="shared" si="238"/>
        <v>24243950.82</v>
      </c>
      <c r="CD60" s="389">
        <f t="shared" si="238"/>
        <v>28096245.969999999</v>
      </c>
      <c r="CE60" s="412">
        <f t="shared" si="239"/>
        <v>26041287.189999998</v>
      </c>
      <c r="CF60" s="37">
        <f t="shared" si="239"/>
        <v>29600791.890000001</v>
      </c>
      <c r="CG60" s="37">
        <f t="shared" si="239"/>
        <v>30697314.270000003</v>
      </c>
      <c r="CH60" s="37">
        <f t="shared" si="239"/>
        <v>22009459</v>
      </c>
      <c r="CI60" s="37">
        <f t="shared" si="239"/>
        <v>25080332</v>
      </c>
      <c r="CJ60" s="230">
        <f t="shared" si="239"/>
        <v>26401484</v>
      </c>
      <c r="CK60" s="230">
        <f t="shared" si="239"/>
        <v>23110373</v>
      </c>
      <c r="CL60" s="230">
        <f t="shared" si="239"/>
        <v>22964679</v>
      </c>
      <c r="CM60" s="230">
        <f t="shared" si="239"/>
        <v>19954162</v>
      </c>
      <c r="CN60" s="256">
        <f t="shared" si="239"/>
        <v>17584355</v>
      </c>
      <c r="CO60" s="256">
        <f t="shared" si="240"/>
        <v>-1798740</v>
      </c>
      <c r="CP60" s="369">
        <f t="shared" si="240"/>
        <v>5351480</v>
      </c>
      <c r="CQ60" s="338">
        <f t="shared" si="240"/>
        <v>1013808</v>
      </c>
      <c r="CR60" s="256">
        <f t="shared" si="240"/>
        <v>-6376199</v>
      </c>
      <c r="CS60" s="256">
        <f t="shared" si="240"/>
        <v>-8207606</v>
      </c>
      <c r="CT60" s="256">
        <f t="shared" si="240"/>
        <v>-62501</v>
      </c>
      <c r="CU60" s="256">
        <f t="shared" si="240"/>
        <v>-1616888</v>
      </c>
      <c r="CV60" s="256">
        <f t="shared" si="240"/>
        <v>-6745698</v>
      </c>
      <c r="CW60" s="256">
        <f t="shared" si="240"/>
        <v>-13355590</v>
      </c>
      <c r="CX60" s="256">
        <f t="shared" si="240"/>
        <v>-17348502</v>
      </c>
      <c r="CY60" s="256">
        <f t="shared" si="241"/>
        <v>-12997810</v>
      </c>
      <c r="CZ60" s="256">
        <f t="shared" si="241"/>
        <v>-8246878</v>
      </c>
      <c r="DA60" s="256">
        <f t="shared" si="241"/>
        <v>3800871</v>
      </c>
      <c r="DB60" s="369">
        <f t="shared" si="241"/>
        <v>-14516166</v>
      </c>
      <c r="DC60" s="369">
        <f t="shared" si="241"/>
        <v>-914040</v>
      </c>
      <c r="DD60" s="369">
        <f t="shared" si="241"/>
        <v>2704874</v>
      </c>
      <c r="DE60" s="369">
        <f t="shared" si="241"/>
        <v>5832806</v>
      </c>
      <c r="DF60" s="369">
        <f t="shared" si="241"/>
        <v>181787</v>
      </c>
      <c r="DG60" s="369">
        <f t="shared" si="241"/>
        <v>5940275</v>
      </c>
      <c r="DH60" s="369">
        <f t="shared" si="241"/>
        <v>10659937</v>
      </c>
      <c r="DI60" s="369">
        <f t="shared" si="242"/>
        <v>17669961</v>
      </c>
      <c r="DJ60" s="369">
        <f t="shared" si="242"/>
        <v>16501612</v>
      </c>
      <c r="DK60" s="369">
        <f t="shared" si="242"/>
        <v>15208974</v>
      </c>
      <c r="DL60" s="369">
        <f t="shared" si="242"/>
        <v>14967474</v>
      </c>
      <c r="DM60" s="369">
        <f t="shared" si="242"/>
        <v>14568388</v>
      </c>
      <c r="DN60" s="369">
        <f t="shared" si="242"/>
        <v>21972460</v>
      </c>
      <c r="DO60" s="369">
        <f t="shared" si="242"/>
        <v>7015757</v>
      </c>
      <c r="DP60" s="369">
        <f t="shared" si="242"/>
        <v>12084312</v>
      </c>
      <c r="DQ60" s="369">
        <f t="shared" si="242"/>
        <v>11143348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99127494</v>
      </c>
    </row>
    <row r="61" spans="1:132" s="31" customFormat="1" ht="15">
      <c r="A61" s="139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5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5">
        <v>11297808</v>
      </c>
      <c r="BI61" s="33">
        <v>10941373</v>
      </c>
      <c r="BJ61" s="501">
        <v>11004796</v>
      </c>
      <c r="BK61" s="295">
        <v>11306620</v>
      </c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8"/>
        <v>1465370.7999999998</v>
      </c>
      <c r="BV61" s="37">
        <f t="shared" si="238"/>
        <v>2775706.46</v>
      </c>
      <c r="BW61" s="37">
        <f t="shared" si="238"/>
        <v>4523641.6400000006</v>
      </c>
      <c r="BX61" s="37">
        <f t="shared" si="238"/>
        <v>5864656.9199999999</v>
      </c>
      <c r="BY61" s="37">
        <f t="shared" si="238"/>
        <v>6563580.4700000007</v>
      </c>
      <c r="BZ61" s="37">
        <f t="shared" si="238"/>
        <v>7040550.7999999998</v>
      </c>
      <c r="CA61" s="37">
        <f t="shared" si="238"/>
        <v>6798302.4800000004</v>
      </c>
      <c r="CB61" s="37">
        <f t="shared" si="238"/>
        <v>6056046.9900000002</v>
      </c>
      <c r="CC61" s="37">
        <f t="shared" si="238"/>
        <v>6325571.7799999993</v>
      </c>
      <c r="CD61" s="389">
        <f t="shared" si="238"/>
        <v>7064429.0299999993</v>
      </c>
      <c r="CE61" s="412">
        <f t="shared" si="239"/>
        <v>7165456.8200000003</v>
      </c>
      <c r="CF61" s="37">
        <f t="shared" si="239"/>
        <v>7067278.8200000003</v>
      </c>
      <c r="CG61" s="37">
        <f t="shared" si="239"/>
        <v>6610514.0600000005</v>
      </c>
      <c r="CH61" s="37">
        <f t="shared" si="239"/>
        <v>5802042</v>
      </c>
      <c r="CI61" s="37">
        <f t="shared" si="239"/>
        <v>4472050</v>
      </c>
      <c r="CJ61" s="230">
        <f t="shared" si="239"/>
        <v>3744538</v>
      </c>
      <c r="CK61" s="230">
        <f t="shared" si="239"/>
        <v>3501356</v>
      </c>
      <c r="CL61" s="230">
        <f t="shared" si="239"/>
        <v>2939832</v>
      </c>
      <c r="CM61" s="230">
        <f t="shared" si="239"/>
        <v>2638718</v>
      </c>
      <c r="CN61" s="256">
        <f t="shared" si="239"/>
        <v>2623943</v>
      </c>
      <c r="CO61" s="256">
        <f t="shared" si="240"/>
        <v>2282334</v>
      </c>
      <c r="CP61" s="369">
        <f t="shared" si="240"/>
        <v>1581439</v>
      </c>
      <c r="CQ61" s="338">
        <f t="shared" si="240"/>
        <v>1476076</v>
      </c>
      <c r="CR61" s="256">
        <f t="shared" si="240"/>
        <v>1571012</v>
      </c>
      <c r="CS61" s="256">
        <f t="shared" si="240"/>
        <v>1276240</v>
      </c>
      <c r="CT61" s="256">
        <f t="shared" si="240"/>
        <v>623472</v>
      </c>
      <c r="CU61" s="256">
        <f t="shared" si="240"/>
        <v>292876</v>
      </c>
      <c r="CV61" s="256">
        <f t="shared" si="240"/>
        <v>-672246</v>
      </c>
      <c r="CW61" s="256">
        <f t="shared" si="240"/>
        <v>-1276897</v>
      </c>
      <c r="CX61" s="256">
        <f t="shared" si="240"/>
        <v>-1761642</v>
      </c>
      <c r="CY61" s="256">
        <f t="shared" si="241"/>
        <v>-1376049</v>
      </c>
      <c r="CZ61" s="256">
        <f t="shared" si="241"/>
        <v>-1136220</v>
      </c>
      <c r="DA61" s="256">
        <f t="shared" si="241"/>
        <v>-1359086</v>
      </c>
      <c r="DB61" s="369">
        <f t="shared" si="241"/>
        <v>-1281631</v>
      </c>
      <c r="DC61" s="369">
        <f t="shared" si="241"/>
        <v>-1690492</v>
      </c>
      <c r="DD61" s="369">
        <f t="shared" si="241"/>
        <v>-1373344</v>
      </c>
      <c r="DE61" s="369">
        <f t="shared" si="241"/>
        <v>-461933</v>
      </c>
      <c r="DF61" s="369">
        <f t="shared" si="241"/>
        <v>160671</v>
      </c>
      <c r="DG61" s="369">
        <f t="shared" si="241"/>
        <v>369650</v>
      </c>
      <c r="DH61" s="369">
        <f t="shared" si="241"/>
        <v>1148183</v>
      </c>
      <c r="DI61" s="369">
        <f t="shared" si="242"/>
        <v>1288803</v>
      </c>
      <c r="DJ61" s="369">
        <f t="shared" si="242"/>
        <v>1087414</v>
      </c>
      <c r="DK61" s="369">
        <f t="shared" si="242"/>
        <v>711716</v>
      </c>
      <c r="DL61" s="369">
        <f t="shared" si="242"/>
        <v>738396</v>
      </c>
      <c r="DM61" s="369">
        <f t="shared" si="242"/>
        <v>305641</v>
      </c>
      <c r="DN61" s="369">
        <f t="shared" si="242"/>
        <v>420784</v>
      </c>
      <c r="DO61" s="369">
        <f t="shared" si="242"/>
        <v>373169</v>
      </c>
      <c r="DP61" s="369">
        <f t="shared" si="242"/>
        <v>150081</v>
      </c>
      <c r="DQ61" s="369">
        <f t="shared" si="242"/>
        <v>-47179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11306620</v>
      </c>
    </row>
    <row r="62" spans="1:132" s="31" customFormat="1" ht="15">
      <c r="A62" s="139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5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5">
        <v>11070519</v>
      </c>
      <c r="BI62" s="33">
        <v>11043089</v>
      </c>
      <c r="BJ62" s="501">
        <v>10927597</v>
      </c>
      <c r="BK62" s="295">
        <v>11351419</v>
      </c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8"/>
        <v>900664.90999999968</v>
      </c>
      <c r="BV62" s="37">
        <f t="shared" si="238"/>
        <v>1650203.4399999999</v>
      </c>
      <c r="BW62" s="37">
        <f t="shared" si="238"/>
        <v>2542330.3999999999</v>
      </c>
      <c r="BX62" s="37">
        <f t="shared" si="238"/>
        <v>3207150.8100000001</v>
      </c>
      <c r="BY62" s="37">
        <f t="shared" si="238"/>
        <v>3394572.6699999999</v>
      </c>
      <c r="BZ62" s="37">
        <f t="shared" si="238"/>
        <v>3569510.29</v>
      </c>
      <c r="CA62" s="37">
        <f t="shared" si="238"/>
        <v>3104970.1600000001</v>
      </c>
      <c r="CB62" s="37">
        <f t="shared" si="238"/>
        <v>3036098.7200000002</v>
      </c>
      <c r="CC62" s="37">
        <f t="shared" si="238"/>
        <v>3559879.0800000001</v>
      </c>
      <c r="CD62" s="389">
        <f t="shared" si="238"/>
        <v>3704716.29</v>
      </c>
      <c r="CE62" s="412">
        <f t="shared" si="239"/>
        <v>3631445.3500000001</v>
      </c>
      <c r="CF62" s="37">
        <f t="shared" si="239"/>
        <v>3870546.3799999999</v>
      </c>
      <c r="CG62" s="37">
        <f t="shared" si="239"/>
        <v>3495863.9700000002</v>
      </c>
      <c r="CH62" s="37">
        <f t="shared" si="239"/>
        <v>3090727</v>
      </c>
      <c r="CI62" s="37">
        <f t="shared" si="239"/>
        <v>2317723</v>
      </c>
      <c r="CJ62" s="230">
        <f t="shared" si="239"/>
        <v>1633041</v>
      </c>
      <c r="CK62" s="230">
        <f t="shared" si="239"/>
        <v>1691693</v>
      </c>
      <c r="CL62" s="230">
        <f t="shared" si="239"/>
        <v>1160442</v>
      </c>
      <c r="CM62" s="230">
        <f t="shared" si="239"/>
        <v>1621438</v>
      </c>
      <c r="CN62" s="256">
        <f t="shared" si="239"/>
        <v>2157821</v>
      </c>
      <c r="CO62" s="256">
        <f t="shared" si="240"/>
        <v>2148670</v>
      </c>
      <c r="CP62" s="369">
        <f t="shared" si="240"/>
        <v>1848797</v>
      </c>
      <c r="CQ62" s="338">
        <f t="shared" si="240"/>
        <v>2318762</v>
      </c>
      <c r="CR62" s="256">
        <f t="shared" si="240"/>
        <v>1907492</v>
      </c>
      <c r="CS62" s="256">
        <f t="shared" si="240"/>
        <v>1769487</v>
      </c>
      <c r="CT62" s="256">
        <f t="shared" si="240"/>
        <v>650815</v>
      </c>
      <c r="CU62" s="256">
        <f t="shared" si="240"/>
        <v>747214</v>
      </c>
      <c r="CV62" s="256">
        <f t="shared" si="240"/>
        <v>624536</v>
      </c>
      <c r="CW62" s="256">
        <f t="shared" si="240"/>
        <v>699242</v>
      </c>
      <c r="CX62" s="256">
        <f t="shared" si="240"/>
        <v>675479</v>
      </c>
      <c r="CY62" s="256">
        <f t="shared" si="241"/>
        <v>770576</v>
      </c>
      <c r="CZ62" s="256">
        <f t="shared" si="241"/>
        <v>639829</v>
      </c>
      <c r="DA62" s="256">
        <f t="shared" si="241"/>
        <v>627201</v>
      </c>
      <c r="DB62" s="369">
        <f t="shared" si="241"/>
        <v>1454662</v>
      </c>
      <c r="DC62" s="369">
        <f t="shared" si="241"/>
        <v>1029032</v>
      </c>
      <c r="DD62" s="369">
        <f t="shared" si="241"/>
        <v>961551</v>
      </c>
      <c r="DE62" s="369">
        <f t="shared" si="241"/>
        <v>931725</v>
      </c>
      <c r="DF62" s="369">
        <f t="shared" si="241"/>
        <v>1748976</v>
      </c>
      <c r="DG62" s="369">
        <f t="shared" si="241"/>
        <v>1607052</v>
      </c>
      <c r="DH62" s="369">
        <f t="shared" si="241"/>
        <v>1998661</v>
      </c>
      <c r="DI62" s="369">
        <f t="shared" si="242"/>
        <v>2285903</v>
      </c>
      <c r="DJ62" s="369">
        <f t="shared" si="242"/>
        <v>2528582</v>
      </c>
      <c r="DK62" s="369">
        <f t="shared" si="242"/>
        <v>2071761</v>
      </c>
      <c r="DL62" s="369">
        <f t="shared" si="242"/>
        <v>1216457</v>
      </c>
      <c r="DM62" s="369">
        <f t="shared" si="242"/>
        <v>1570570</v>
      </c>
      <c r="DN62" s="369">
        <f t="shared" si="242"/>
        <v>1445513</v>
      </c>
      <c r="DO62" s="369">
        <f t="shared" si="242"/>
        <v>1526829</v>
      </c>
      <c r="DP62" s="369">
        <f t="shared" si="242"/>
        <v>1716044</v>
      </c>
      <c r="DQ62" s="369">
        <f t="shared" si="242"/>
        <v>2422020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11351419</v>
      </c>
    </row>
    <row r="63" spans="1:132" s="31" customFormat="1" ht="15">
      <c r="A63" s="139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5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5">
        <v>21091731</v>
      </c>
      <c r="BI63" s="33">
        <v>21263757</v>
      </c>
      <c r="BJ63" s="501">
        <v>21462711</v>
      </c>
      <c r="BK63" s="295">
        <v>20133374</v>
      </c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8"/>
        <v>5170559.2000000002</v>
      </c>
      <c r="BV63" s="37">
        <f t="shared" si="238"/>
        <v>5046268.7400000002</v>
      </c>
      <c r="BW63" s="37">
        <f t="shared" si="238"/>
        <v>4711745.1899999995</v>
      </c>
      <c r="BX63" s="37">
        <f t="shared" si="238"/>
        <v>4909959.1099999994</v>
      </c>
      <c r="BY63" s="37">
        <f t="shared" si="238"/>
        <v>5711900.46</v>
      </c>
      <c r="BZ63" s="37">
        <f t="shared" si="238"/>
        <v>4629079.3300000001</v>
      </c>
      <c r="CA63" s="37">
        <f t="shared" si="238"/>
        <v>3670993.0099999998</v>
      </c>
      <c r="CB63" s="37">
        <f t="shared" si="238"/>
        <v>3794931.2800000003</v>
      </c>
      <c r="CC63" s="37">
        <f t="shared" si="238"/>
        <v>4432362.6899999995</v>
      </c>
      <c r="CD63" s="389">
        <f t="shared" si="238"/>
        <v>4100811.9399999999</v>
      </c>
      <c r="CE63" s="412">
        <f t="shared" si="239"/>
        <v>4011529.1799999997</v>
      </c>
      <c r="CF63" s="37">
        <f t="shared" si="239"/>
        <v>2719792.8799999999</v>
      </c>
      <c r="CG63" s="37">
        <f t="shared" si="239"/>
        <v>872118.95999999996</v>
      </c>
      <c r="CH63" s="37">
        <f t="shared" si="239"/>
        <v>872949</v>
      </c>
      <c r="CI63" s="37">
        <f t="shared" si="239"/>
        <v>94275</v>
      </c>
      <c r="CJ63" s="230">
        <f t="shared" si="239"/>
        <v>-59424</v>
      </c>
      <c r="CK63" s="230">
        <f t="shared" si="239"/>
        <v>-1670447</v>
      </c>
      <c r="CL63" s="230">
        <f t="shared" si="239"/>
        <v>-764573</v>
      </c>
      <c r="CM63" s="230">
        <f t="shared" si="239"/>
        <v>-598296</v>
      </c>
      <c r="CN63" s="256">
        <f t="shared" si="239"/>
        <v>183342</v>
      </c>
      <c r="CO63" s="256">
        <f t="shared" si="240"/>
        <v>252009</v>
      </c>
      <c r="CP63" s="369">
        <f t="shared" si="240"/>
        <v>1030384</v>
      </c>
      <c r="CQ63" s="338">
        <f t="shared" si="240"/>
        <v>1765095</v>
      </c>
      <c r="CR63" s="256">
        <f t="shared" si="240"/>
        <v>2494740</v>
      </c>
      <c r="CS63" s="256">
        <f t="shared" si="240"/>
        <v>3022077</v>
      </c>
      <c r="CT63" s="256">
        <f t="shared" si="240"/>
        <v>2937903</v>
      </c>
      <c r="CU63" s="256">
        <f t="shared" si="240"/>
        <v>3465741</v>
      </c>
      <c r="CV63" s="256">
        <f t="shared" si="240"/>
        <v>2601626</v>
      </c>
      <c r="CW63" s="256">
        <f t="shared" si="240"/>
        <v>3663211</v>
      </c>
      <c r="CX63" s="256">
        <f t="shared" si="240"/>
        <v>3968193</v>
      </c>
      <c r="CY63" s="256">
        <f t="shared" si="241"/>
        <v>2946113</v>
      </c>
      <c r="CZ63" s="256">
        <f t="shared" si="241"/>
        <v>-832418</v>
      </c>
      <c r="DA63" s="256">
        <f t="shared" si="241"/>
        <v>807945</v>
      </c>
      <c r="DB63" s="369">
        <f t="shared" si="241"/>
        <v>1888409</v>
      </c>
      <c r="DC63" s="369">
        <f t="shared" si="241"/>
        <v>349369</v>
      </c>
      <c r="DD63" s="369">
        <f t="shared" si="241"/>
        <v>3023340</v>
      </c>
      <c r="DE63" s="369">
        <f t="shared" si="241"/>
        <v>3673659</v>
      </c>
      <c r="DF63" s="369">
        <f t="shared" si="241"/>
        <v>852596</v>
      </c>
      <c r="DG63" s="369">
        <f t="shared" si="241"/>
        <v>2808945</v>
      </c>
      <c r="DH63" s="369">
        <f t="shared" si="241"/>
        <v>4447103</v>
      </c>
      <c r="DI63" s="369">
        <f t="shared" si="242"/>
        <v>4462519</v>
      </c>
      <c r="DJ63" s="369">
        <f t="shared" si="242"/>
        <v>4196201</v>
      </c>
      <c r="DK63" s="369">
        <f t="shared" si="242"/>
        <v>7784526</v>
      </c>
      <c r="DL63" s="369">
        <f t="shared" si="242"/>
        <v>10456452</v>
      </c>
      <c r="DM63" s="369">
        <f t="shared" si="242"/>
        <v>9419753</v>
      </c>
      <c r="DN63" s="369">
        <f t="shared" si="242"/>
        <v>9890551</v>
      </c>
      <c r="DO63" s="369">
        <f t="shared" si="242"/>
        <v>10585606</v>
      </c>
      <c r="DP63" s="369">
        <f t="shared" si="242"/>
        <v>8274530</v>
      </c>
      <c r="DQ63" s="369">
        <f t="shared" si="242"/>
        <v>6087388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20133374</v>
      </c>
    </row>
    <row r="64" spans="1:132" s="123" customFormat="1" ht="15">
      <c r="A64" s="140"/>
      <c r="B64" s="32" t="s">
        <v>144</v>
      </c>
      <c r="C64" s="133">
        <f t="shared" si="243" ref="C64:Q64">SUM(C59:C63)</f>
        <v>131010284.37000002</v>
      </c>
      <c r="D64" s="134">
        <f t="shared" si="243"/>
        <v>135237848.31</v>
      </c>
      <c r="E64" s="134">
        <f t="shared" si="243"/>
        <v>140435653.25</v>
      </c>
      <c r="F64" s="134">
        <f t="shared" si="243"/>
        <v>146557573.93000001</v>
      </c>
      <c r="G64" s="134">
        <f t="shared" si="243"/>
        <v>148934978.28</v>
      </c>
      <c r="H64" s="134">
        <f t="shared" si="243"/>
        <v>149781044.91999999</v>
      </c>
      <c r="I64" s="134">
        <f t="shared" si="243"/>
        <v>150838894.50000003</v>
      </c>
      <c r="J64" s="134">
        <f t="shared" si="243"/>
        <v>154072768.94999999</v>
      </c>
      <c r="K64" s="134">
        <f t="shared" si="243"/>
        <v>162692120.38</v>
      </c>
      <c r="L64" s="135">
        <f t="shared" si="243"/>
        <v>167744151.46000001</v>
      </c>
      <c r="M64" s="134">
        <f t="shared" si="243"/>
        <v>172812925.88000003</v>
      </c>
      <c r="N64" s="134">
        <f t="shared" si="243"/>
        <v>176409800.66000003</v>
      </c>
      <c r="O64" s="134">
        <f t="shared" si="243"/>
        <v>186777849.23999998</v>
      </c>
      <c r="P64" s="134">
        <f t="shared" si="243"/>
        <v>202437286</v>
      </c>
      <c r="Q64" s="134">
        <f t="shared" si="243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6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6">
        <v>296518351</v>
      </c>
      <c r="BI64" s="133">
        <v>295628859</v>
      </c>
      <c r="BJ64" s="502">
        <v>294604744</v>
      </c>
      <c r="BK64" s="296">
        <v>298252740</v>
      </c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44" ref="BU64:BY64">SUM(BU59:BU63)</f>
        <v>55767564.86999999</v>
      </c>
      <c r="BV64" s="136">
        <f t="shared" si="244"/>
        <v>67199437.689999998</v>
      </c>
      <c r="BW64" s="136">
        <f t="shared" si="244"/>
        <v>78729677.75</v>
      </c>
      <c r="BX64" s="136">
        <f t="shared" si="244"/>
        <v>84226232.069999993</v>
      </c>
      <c r="BY64" s="136">
        <f t="shared" si="244"/>
        <v>93811454.719999999</v>
      </c>
      <c r="BZ64" s="136">
        <f t="shared" si="245" ref="BZ64:CH64">SUM(BZ59:BZ63)</f>
        <v>98654982.079999998</v>
      </c>
      <c r="CA64" s="136">
        <f t="shared" si="245"/>
        <v>101361019.5</v>
      </c>
      <c r="CB64" s="136">
        <f t="shared" si="245"/>
        <v>111231677.05</v>
      </c>
      <c r="CC64" s="136">
        <f t="shared" si="245"/>
        <v>120649451.61999999</v>
      </c>
      <c r="CD64" s="390">
        <f t="shared" si="245"/>
        <v>127899220.54000001</v>
      </c>
      <c r="CE64" s="413">
        <f t="shared" si="245"/>
        <v>126507057.12</v>
      </c>
      <c r="CF64" s="136">
        <f t="shared" si="245"/>
        <v>124528523.34</v>
      </c>
      <c r="CG64" s="136">
        <f t="shared" si="245"/>
        <v>116006800.76000001</v>
      </c>
      <c r="CH64" s="136">
        <f t="shared" si="245"/>
        <v>113729822</v>
      </c>
      <c r="CI64" s="136">
        <f t="shared" si="246" ref="CI64:CJ64">SUM(CI59:CI63)</f>
        <v>103840820</v>
      </c>
      <c r="CJ64" s="231">
        <f t="shared" si="246"/>
        <v>94496981</v>
      </c>
      <c r="CK64" s="231">
        <f t="shared" si="247" ref="CK64:CL64">SUM(CK59:CK63)</f>
        <v>73672809</v>
      </c>
      <c r="CL64" s="231">
        <f t="shared" si="247"/>
        <v>55507160</v>
      </c>
      <c r="CM64" s="231">
        <f t="shared" si="248" ref="CM64:CN64">SUM(CM59:CM63)</f>
        <v>37581249</v>
      </c>
      <c r="CN64" s="257">
        <f t="shared" si="248"/>
        <v>19501019</v>
      </c>
      <c r="CO64" s="257">
        <f t="shared" si="249" ref="CO64:CQ64">SUM(CO59:CO63)</f>
        <v>-946691</v>
      </c>
      <c r="CP64" s="370">
        <f t="shared" si="249"/>
        <v>-7152810</v>
      </c>
      <c r="CQ64" s="339">
        <f t="shared" si="249"/>
        <v>-11206875</v>
      </c>
      <c r="CR64" s="257">
        <f t="shared" si="250" ref="CR64:CS64">SUM(CR59:CR63)</f>
        <v>-16478012</v>
      </c>
      <c r="CS64" s="257">
        <f t="shared" si="250"/>
        <v>-20152085</v>
      </c>
      <c r="CT64" s="257">
        <f t="shared" si="251" ref="CT64">SUM(CT59:CT63)</f>
        <v>-35894661</v>
      </c>
      <c r="CU64" s="257">
        <f t="shared" si="252" ref="CU64">SUM(CU59:CU63)</f>
        <v>-41021573</v>
      </c>
      <c r="CV64" s="257">
        <f t="shared" si="253" ref="CV64">SUM(CV59:CV63)</f>
        <v>-51711229</v>
      </c>
      <c r="CW64" s="257">
        <f t="shared" si="254" ref="CW64">SUM(CW59:CW63)</f>
        <v>-46777070</v>
      </c>
      <c r="CX64" s="257">
        <f t="shared" si="255" ref="CX64">SUM(CX59:CX63)</f>
        <v>-45852318</v>
      </c>
      <c r="CY64" s="257">
        <f t="shared" si="256" ref="CY64">SUM(CY59:CY63)</f>
        <v>-37536580</v>
      </c>
      <c r="CZ64" s="257">
        <f t="shared" si="257" ref="CZ64">SUM(CZ59:CZ63)</f>
        <v>-36990931</v>
      </c>
      <c r="DA64" s="257">
        <f t="shared" si="258" ref="DA64">SUM(DA59:DA63)</f>
        <v>-26497807</v>
      </c>
      <c r="DB64" s="370">
        <f t="shared" si="259" ref="DB64">SUM(DB59:DB63)</f>
        <v>-25534317</v>
      </c>
      <c r="DC64" s="370">
        <f t="shared" si="260" ref="DC64">SUM(DC59:DC63)</f>
        <v>-26815520</v>
      </c>
      <c r="DD64" s="370">
        <f t="shared" si="261" ref="DD64">SUM(DD59:DD63)</f>
        <v>-20291463</v>
      </c>
      <c r="DE64" s="370">
        <f t="shared" si="262" ref="DE64">SUM(DE59:DE63)</f>
        <v>-9905356</v>
      </c>
      <c r="DF64" s="370">
        <f t="shared" si="263" ref="DF64">SUM(DF59:DF63)</f>
        <v>4437777</v>
      </c>
      <c r="DG64" s="370">
        <f t="shared" si="264" ref="DG64">SUM(DG59:DG63)</f>
        <v>12713108</v>
      </c>
      <c r="DH64" s="370">
        <f t="shared" si="265" ref="DH64">SUM(DH59:DH63)</f>
        <v>27029371</v>
      </c>
      <c r="DI64" s="370">
        <f t="shared" si="266" ref="DI64">SUM(DI59:DI63)</f>
        <v>37621286</v>
      </c>
      <c r="DJ64" s="370">
        <f t="shared" si="267" ref="DJ64">SUM(DJ59:DJ63)</f>
        <v>38134567</v>
      </c>
      <c r="DK64" s="370">
        <f t="shared" si="268" ref="DK64:DL64">SUM(DK59:DK63)</f>
        <v>34173447</v>
      </c>
      <c r="DL64" s="370">
        <f t="shared" si="268"/>
        <v>31857900</v>
      </c>
      <c r="DM64" s="370">
        <f t="shared" si="269" ref="DM64:DN64">SUM(DM59:DM63)</f>
        <v>30665862</v>
      </c>
      <c r="DN64" s="370">
        <f t="shared" si="269"/>
        <v>33562106</v>
      </c>
      <c r="DO64" s="370">
        <f t="shared" si="270" ref="DO64:DP64">SUM(DO59:DO63)</f>
        <v>34331271</v>
      </c>
      <c r="DP64" s="370">
        <f t="shared" si="270"/>
        <v>30435895</v>
      </c>
      <c r="DQ64" s="370">
        <f t="shared" si="271" ref="DQ64">SUM(DQ59:DQ63)</f>
        <v>25525531</v>
      </c>
      <c r="EA64" s="330"/>
      <c r="EB64" s="38">
        <f>SUM(EB59:EB63)</f>
        <v>298252740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40"/>
      <c r="BJ65" s="503"/>
      <c r="BK65" s="297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5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5">
        <v>199282340</v>
      </c>
      <c r="BI66" s="33">
        <v>212560583</v>
      </c>
      <c r="BJ66" s="501">
        <v>214573886</v>
      </c>
      <c r="BK66" s="295">
        <v>216801460</v>
      </c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72" ref="BU66:CD70">O66-C66</f>
        <v>47836334.939999998</v>
      </c>
      <c r="BV66" s="37">
        <f t="shared" si="272"/>
        <v>50368626.189999998</v>
      </c>
      <c r="BW66" s="37">
        <f t="shared" si="272"/>
        <v>62672863.670000002</v>
      </c>
      <c r="BX66" s="37">
        <f t="shared" si="272"/>
        <v>69292491.859999999</v>
      </c>
      <c r="BY66" s="37">
        <f t="shared" si="272"/>
        <v>69876463.299999997</v>
      </c>
      <c r="BZ66" s="37">
        <f t="shared" si="272"/>
        <v>75753888.829999998</v>
      </c>
      <c r="CA66" s="37">
        <f t="shared" si="272"/>
        <v>88416458.969999999</v>
      </c>
      <c r="CB66" s="37">
        <f t="shared" si="272"/>
        <v>99837376.920000002</v>
      </c>
      <c r="CC66" s="37">
        <f t="shared" si="272"/>
        <v>96159950.579999998</v>
      </c>
      <c r="CD66" s="389">
        <f t="shared" si="272"/>
        <v>96216106.469999999</v>
      </c>
      <c r="CE66" s="412">
        <f t="shared" si="273" ref="CE66:CN70">Y66-M66</f>
        <v>94313961.580000013</v>
      </c>
      <c r="CF66" s="37">
        <f t="shared" si="273"/>
        <v>88674810.289999992</v>
      </c>
      <c r="CG66" s="37">
        <f t="shared" si="273"/>
        <v>79595820.710000008</v>
      </c>
      <c r="CH66" s="37">
        <f t="shared" si="273"/>
        <v>85645799</v>
      </c>
      <c r="CI66" s="37">
        <f t="shared" si="273"/>
        <v>68271370</v>
      </c>
      <c r="CJ66" s="230">
        <f t="shared" si="273"/>
        <v>56273233</v>
      </c>
      <c r="CK66" s="230">
        <f t="shared" si="273"/>
        <v>40357232</v>
      </c>
      <c r="CL66" s="230">
        <f t="shared" si="273"/>
        <v>20591231</v>
      </c>
      <c r="CM66" s="230">
        <f t="shared" si="273"/>
        <v>-4206707</v>
      </c>
      <c r="CN66" s="256">
        <f t="shared" si="273"/>
        <v>-12794050</v>
      </c>
      <c r="CO66" s="256">
        <f t="shared" si="274" ref="CO66:CX70">AI66-W66</f>
        <v>-8099562</v>
      </c>
      <c r="CP66" s="369">
        <f t="shared" si="274"/>
        <v>-23084297</v>
      </c>
      <c r="CQ66" s="338">
        <f t="shared" si="274"/>
        <v>-19489354</v>
      </c>
      <c r="CR66" s="256">
        <f t="shared" si="274"/>
        <v>-19731307</v>
      </c>
      <c r="CS66" s="256">
        <f t="shared" si="274"/>
        <v>-20371932</v>
      </c>
      <c r="CT66" s="256">
        <f t="shared" si="274"/>
        <v>-45037832</v>
      </c>
      <c r="CU66" s="256">
        <f t="shared" si="274"/>
        <v>-45509551</v>
      </c>
      <c r="CV66" s="256">
        <f t="shared" si="274"/>
        <v>-48284036</v>
      </c>
      <c r="CW66" s="256">
        <f t="shared" si="274"/>
        <v>-36377913</v>
      </c>
      <c r="CX66" s="256">
        <f t="shared" si="274"/>
        <v>-31562777</v>
      </c>
      <c r="CY66" s="256">
        <f t="shared" si="275" ref="CY66:DH70">AS66-AG66</f>
        <v>-20774599</v>
      </c>
      <c r="CZ66" s="256">
        <f t="shared" si="275"/>
        <v>-25355080</v>
      </c>
      <c r="DA66" s="256">
        <f t="shared" si="275"/>
        <v>-35053026</v>
      </c>
      <c r="DB66" s="369">
        <f t="shared" si="275"/>
        <v>-7091339</v>
      </c>
      <c r="DC66" s="369">
        <f t="shared" si="275"/>
        <v>-11895897</v>
      </c>
      <c r="DD66" s="369">
        <f t="shared" si="275"/>
        <v>-6424520</v>
      </c>
      <c r="DE66" s="369">
        <f t="shared" si="275"/>
        <v>-3952074</v>
      </c>
      <c r="DF66" s="369">
        <f t="shared" si="275"/>
        <v>23525045</v>
      </c>
      <c r="DG66" s="369">
        <f t="shared" si="275"/>
        <v>22093733</v>
      </c>
      <c r="DH66" s="369">
        <f t="shared" si="275"/>
        <v>24868503</v>
      </c>
      <c r="DI66" s="369">
        <f t="shared" si="276" ref="DI66:DQ70">BC66-AQ66</f>
        <v>18711927</v>
      </c>
      <c r="DJ66" s="369">
        <f t="shared" si="276"/>
        <v>20213122</v>
      </c>
      <c r="DK66" s="369">
        <f t="shared" si="276"/>
        <v>13679053</v>
      </c>
      <c r="DL66" s="369">
        <f t="shared" si="276"/>
        <v>8988969</v>
      </c>
      <c r="DM66" s="369">
        <f t="shared" si="276"/>
        <v>15587752</v>
      </c>
      <c r="DN66" s="369">
        <f t="shared" si="276"/>
        <v>-2225311</v>
      </c>
      <c r="DO66" s="369">
        <f t="shared" si="276"/>
        <v>5703468</v>
      </c>
      <c r="DP66" s="369">
        <f t="shared" si="276"/>
        <v>-5019142</v>
      </c>
      <c r="DQ66" s="369">
        <f t="shared" si="276"/>
        <v>-5710949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216801460</v>
      </c>
    </row>
    <row r="67" spans="1:132" s="31" customFormat="1" ht="1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5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5">
        <v>110673314</v>
      </c>
      <c r="BI67" s="33">
        <v>106386497</v>
      </c>
      <c r="BJ67" s="501">
        <v>116015567</v>
      </c>
      <c r="BK67" s="295">
        <v>120465956</v>
      </c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72"/>
        <v>15752183.140000008</v>
      </c>
      <c r="BV67" s="37">
        <f t="shared" si="272"/>
        <v>21691320.710000001</v>
      </c>
      <c r="BW67" s="37">
        <f t="shared" si="272"/>
        <v>21064139.039999999</v>
      </c>
      <c r="BX67" s="37">
        <f t="shared" si="272"/>
        <v>20955600.5</v>
      </c>
      <c r="BY67" s="37">
        <f t="shared" si="272"/>
        <v>26601223.460000001</v>
      </c>
      <c r="BZ67" s="37">
        <f t="shared" si="272"/>
        <v>26031880.369999997</v>
      </c>
      <c r="CA67" s="37">
        <f t="shared" si="272"/>
        <v>24712990.460000001</v>
      </c>
      <c r="CB67" s="37">
        <f t="shared" si="272"/>
        <v>19950153.840000004</v>
      </c>
      <c r="CC67" s="37">
        <f t="shared" si="272"/>
        <v>25900091.210000001</v>
      </c>
      <c r="CD67" s="389">
        <f t="shared" si="272"/>
        <v>29576672.219999999</v>
      </c>
      <c r="CE67" s="412">
        <f t="shared" si="273"/>
        <v>26953755.380000003</v>
      </c>
      <c r="CF67" s="37">
        <f t="shared" si="273"/>
        <v>31031521.040000007</v>
      </c>
      <c r="CG67" s="37">
        <f t="shared" si="273"/>
        <v>33869650.849999994</v>
      </c>
      <c r="CH67" s="37">
        <f t="shared" si="273"/>
        <v>23929956</v>
      </c>
      <c r="CI67" s="37">
        <f t="shared" si="273"/>
        <v>26955960</v>
      </c>
      <c r="CJ67" s="230">
        <f t="shared" si="273"/>
        <v>27912871</v>
      </c>
      <c r="CK67" s="230">
        <f t="shared" si="273"/>
        <v>23649525</v>
      </c>
      <c r="CL67" s="230">
        <f t="shared" si="273"/>
        <v>23998764</v>
      </c>
      <c r="CM67" s="230">
        <f t="shared" si="273"/>
        <v>19928752</v>
      </c>
      <c r="CN67" s="256">
        <f t="shared" si="273"/>
        <v>17810353</v>
      </c>
      <c r="CO67" s="256">
        <f t="shared" si="274"/>
        <v>-3012533</v>
      </c>
      <c r="CP67" s="369">
        <f t="shared" si="274"/>
        <v>5477503</v>
      </c>
      <c r="CQ67" s="338">
        <f t="shared" si="274"/>
        <v>1499562</v>
      </c>
      <c r="CR67" s="256">
        <f t="shared" si="274"/>
        <v>-7236367</v>
      </c>
      <c r="CS67" s="256">
        <f t="shared" si="274"/>
        <v>-9225691</v>
      </c>
      <c r="CT67" s="256">
        <f t="shared" si="274"/>
        <v>1044855</v>
      </c>
      <c r="CU67" s="256">
        <f t="shared" si="274"/>
        <v>-597070</v>
      </c>
      <c r="CV67" s="256">
        <f t="shared" si="274"/>
        <v>-5952211</v>
      </c>
      <c r="CW67" s="256">
        <f t="shared" si="274"/>
        <v>-13554651</v>
      </c>
      <c r="CX67" s="256">
        <f t="shared" si="274"/>
        <v>-17658595</v>
      </c>
      <c r="CY67" s="256">
        <f t="shared" si="275"/>
        <v>-11064324</v>
      </c>
      <c r="CZ67" s="256">
        <f t="shared" si="275"/>
        <v>-5623303</v>
      </c>
      <c r="DA67" s="256">
        <f t="shared" si="275"/>
        <v>6448001</v>
      </c>
      <c r="DB67" s="369">
        <f t="shared" si="275"/>
        <v>-12213113</v>
      </c>
      <c r="DC67" s="369">
        <f t="shared" si="275"/>
        <v>6991220</v>
      </c>
      <c r="DD67" s="369">
        <f t="shared" si="275"/>
        <v>14018212</v>
      </c>
      <c r="DE67" s="369">
        <f t="shared" si="275"/>
        <v>16931502</v>
      </c>
      <c r="DF67" s="369">
        <f t="shared" si="275"/>
        <v>9657474</v>
      </c>
      <c r="DG67" s="369">
        <f t="shared" si="275"/>
        <v>15688879</v>
      </c>
      <c r="DH67" s="369">
        <f t="shared" si="275"/>
        <v>18199684</v>
      </c>
      <c r="DI67" s="369">
        <f t="shared" si="276"/>
        <v>22220340</v>
      </c>
      <c r="DJ67" s="369">
        <f t="shared" si="276"/>
        <v>19959907</v>
      </c>
      <c r="DK67" s="369">
        <f t="shared" si="276"/>
        <v>18504513</v>
      </c>
      <c r="DL67" s="369">
        <f t="shared" si="276"/>
        <v>18103498</v>
      </c>
      <c r="DM67" s="369">
        <f t="shared" si="276"/>
        <v>18539215</v>
      </c>
      <c r="DN67" s="369">
        <f t="shared" si="276"/>
        <v>23672649</v>
      </c>
      <c r="DO67" s="369">
        <f t="shared" si="276"/>
        <v>4037050</v>
      </c>
      <c r="DP67" s="369">
        <f t="shared" si="276"/>
        <v>7945378</v>
      </c>
      <c r="DQ67" s="369">
        <f t="shared" si="276"/>
        <v>6850243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120465956</v>
      </c>
    </row>
    <row r="68" spans="1:132" s="31" customFormat="1" ht="1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5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5">
        <v>20390927</v>
      </c>
      <c r="BI68" s="33">
        <v>20281301</v>
      </c>
      <c r="BJ68" s="501">
        <v>21780351</v>
      </c>
      <c r="BK68" s="295">
        <v>22942470</v>
      </c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72"/>
        <v>3160218.7299999986</v>
      </c>
      <c r="BV68" s="37">
        <f t="shared" si="272"/>
        <v>7288690.5800000001</v>
      </c>
      <c r="BW68" s="37">
        <f t="shared" si="272"/>
        <v>8438839.3399999999</v>
      </c>
      <c r="BX68" s="37">
        <f t="shared" si="272"/>
        <v>9075727.0300000012</v>
      </c>
      <c r="BY68" s="37">
        <f t="shared" si="272"/>
        <v>8770217.9299999997</v>
      </c>
      <c r="BZ68" s="37">
        <f t="shared" si="272"/>
        <v>9071788.9700000007</v>
      </c>
      <c r="CA68" s="37">
        <f t="shared" si="272"/>
        <v>8272105.75</v>
      </c>
      <c r="CB68" s="37">
        <f t="shared" si="272"/>
        <v>7336773.0500000007</v>
      </c>
      <c r="CC68" s="37">
        <f t="shared" si="272"/>
        <v>7838827.4600000009</v>
      </c>
      <c r="CD68" s="389">
        <f t="shared" si="272"/>
        <v>8285835.2300000004</v>
      </c>
      <c r="CE68" s="412">
        <f t="shared" si="273"/>
        <v>8959771.3900000006</v>
      </c>
      <c r="CF68" s="37">
        <f t="shared" si="273"/>
        <v>9007398.8000000007</v>
      </c>
      <c r="CG68" s="37">
        <f t="shared" si="273"/>
        <v>6294005.8000000007</v>
      </c>
      <c r="CH68" s="37">
        <f t="shared" si="273"/>
        <v>2549860</v>
      </c>
      <c r="CI68" s="37">
        <f t="shared" si="273"/>
        <v>2670318</v>
      </c>
      <c r="CJ68" s="230">
        <f t="shared" si="273"/>
        <v>3373826</v>
      </c>
      <c r="CK68" s="230">
        <f t="shared" si="273"/>
        <v>3537621</v>
      </c>
      <c r="CL68" s="230">
        <f t="shared" si="273"/>
        <v>2785347</v>
      </c>
      <c r="CM68" s="230">
        <f t="shared" si="273"/>
        <v>3230497</v>
      </c>
      <c r="CN68" s="256">
        <f t="shared" si="273"/>
        <v>5165493</v>
      </c>
      <c r="CO68" s="256">
        <f t="shared" si="274"/>
        <v>4386074</v>
      </c>
      <c r="CP68" s="369">
        <f t="shared" si="274"/>
        <v>2571558</v>
      </c>
      <c r="CQ68" s="338">
        <f t="shared" si="274"/>
        <v>4809384</v>
      </c>
      <c r="CR68" s="256">
        <f t="shared" si="274"/>
        <v>3402884</v>
      </c>
      <c r="CS68" s="256">
        <f t="shared" si="274"/>
        <v>3855555</v>
      </c>
      <c r="CT68" s="256">
        <f t="shared" si="274"/>
        <v>1696490</v>
      </c>
      <c r="CU68" s="256">
        <f t="shared" si="274"/>
        <v>1205758</v>
      </c>
      <c r="CV68" s="256">
        <f t="shared" si="274"/>
        <v>-104559</v>
      </c>
      <c r="CW68" s="256">
        <f t="shared" si="274"/>
        <v>-943807</v>
      </c>
      <c r="CX68" s="256">
        <f t="shared" si="274"/>
        <v>-1110695</v>
      </c>
      <c r="CY68" s="256">
        <f t="shared" si="275"/>
        <v>-47622</v>
      </c>
      <c r="CZ68" s="256">
        <f t="shared" si="275"/>
        <v>-1289810</v>
      </c>
      <c r="DA68" s="256">
        <f t="shared" si="275"/>
        <v>-3074115</v>
      </c>
      <c r="DB68" s="369">
        <f t="shared" si="275"/>
        <v>-657238</v>
      </c>
      <c r="DC68" s="369">
        <f t="shared" si="275"/>
        <v>-2921380</v>
      </c>
      <c r="DD68" s="369">
        <f t="shared" si="275"/>
        <v>-459469</v>
      </c>
      <c r="DE68" s="369">
        <f t="shared" si="275"/>
        <v>1161658</v>
      </c>
      <c r="DF68" s="369">
        <f t="shared" si="275"/>
        <v>3070237</v>
      </c>
      <c r="DG68" s="369">
        <f t="shared" si="275"/>
        <v>3400735</v>
      </c>
      <c r="DH68" s="369">
        <f t="shared" si="275"/>
        <v>3674848</v>
      </c>
      <c r="DI68" s="369">
        <f t="shared" si="276"/>
        <v>2395859</v>
      </c>
      <c r="DJ68" s="369">
        <f t="shared" si="276"/>
        <v>1846205</v>
      </c>
      <c r="DK68" s="369">
        <f t="shared" si="276"/>
        <v>448509</v>
      </c>
      <c r="DL68" s="369">
        <f t="shared" si="276"/>
        <v>629322</v>
      </c>
      <c r="DM68" s="369">
        <f t="shared" si="276"/>
        <v>1750288</v>
      </c>
      <c r="DN68" s="369">
        <f t="shared" si="276"/>
        <v>295355</v>
      </c>
      <c r="DO68" s="369">
        <f t="shared" si="276"/>
        <v>-613034</v>
      </c>
      <c r="DP68" s="369">
        <f t="shared" si="276"/>
        <v>-1102328</v>
      </c>
      <c r="DQ68" s="369">
        <f t="shared" si="276"/>
        <v>-1067990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22942470</v>
      </c>
    </row>
    <row r="69" spans="1:132" s="31" customFormat="1" ht="1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5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5">
        <v>18990927</v>
      </c>
      <c r="BI69" s="33">
        <v>18792219</v>
      </c>
      <c r="BJ69" s="501">
        <v>20617336</v>
      </c>
      <c r="BK69" s="295">
        <v>21411173</v>
      </c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72"/>
        <v>2351522.7400000002</v>
      </c>
      <c r="BV69" s="37">
        <f t="shared" si="272"/>
        <v>6058252.0499999998</v>
      </c>
      <c r="BW69" s="37">
        <f t="shared" si="272"/>
        <v>6957180.8499999996</v>
      </c>
      <c r="BX69" s="37">
        <f t="shared" si="272"/>
        <v>6301498.8200000003</v>
      </c>
      <c r="BY69" s="37">
        <f t="shared" si="272"/>
        <v>5018693.5199999996</v>
      </c>
      <c r="BZ69" s="37">
        <f t="shared" si="272"/>
        <v>5452631.4500000002</v>
      </c>
      <c r="CA69" s="37">
        <f t="shared" si="272"/>
        <v>5044785.7800000003</v>
      </c>
      <c r="CB69" s="37">
        <f t="shared" si="272"/>
        <v>4612554.9400000004</v>
      </c>
      <c r="CC69" s="37">
        <f t="shared" si="272"/>
        <v>4934545.8799999999</v>
      </c>
      <c r="CD69" s="389">
        <f t="shared" si="272"/>
        <v>4673953.1699999999</v>
      </c>
      <c r="CE69" s="412">
        <f t="shared" si="273"/>
        <v>5783252.0499999998</v>
      </c>
      <c r="CF69" s="37">
        <f t="shared" si="273"/>
        <v>6375529.5300000003</v>
      </c>
      <c r="CG69" s="37">
        <f t="shared" si="273"/>
        <v>4220012.0299999993</v>
      </c>
      <c r="CH69" s="37">
        <f t="shared" si="273"/>
        <v>-398706</v>
      </c>
      <c r="CI69" s="37">
        <f t="shared" si="273"/>
        <v>-179200</v>
      </c>
      <c r="CJ69" s="230">
        <f t="shared" si="273"/>
        <v>1093695</v>
      </c>
      <c r="CK69" s="230">
        <f t="shared" si="273"/>
        <v>2737223</v>
      </c>
      <c r="CL69" s="230">
        <f t="shared" si="273"/>
        <v>602624</v>
      </c>
      <c r="CM69" s="230">
        <f t="shared" si="273"/>
        <v>1491454</v>
      </c>
      <c r="CN69" s="256">
        <f t="shared" si="273"/>
        <v>5367589</v>
      </c>
      <c r="CO69" s="256">
        <f t="shared" si="274"/>
        <v>5908621</v>
      </c>
      <c r="CP69" s="369">
        <f t="shared" si="274"/>
        <v>3911505</v>
      </c>
      <c r="CQ69" s="338">
        <f t="shared" si="274"/>
        <v>6193986</v>
      </c>
      <c r="CR69" s="256">
        <f t="shared" si="274"/>
        <v>3134415</v>
      </c>
      <c r="CS69" s="256">
        <f t="shared" si="274"/>
        <v>3619934</v>
      </c>
      <c r="CT69" s="256">
        <f t="shared" si="274"/>
        <v>1594524</v>
      </c>
      <c r="CU69" s="256">
        <f t="shared" si="274"/>
        <v>2194750</v>
      </c>
      <c r="CV69" s="256">
        <f t="shared" si="274"/>
        <v>890804</v>
      </c>
      <c r="CW69" s="256">
        <f t="shared" si="274"/>
        <v>371744</v>
      </c>
      <c r="CX69" s="256">
        <f t="shared" si="274"/>
        <v>1574974</v>
      </c>
      <c r="CY69" s="256">
        <f t="shared" si="275"/>
        <v>2565005</v>
      </c>
      <c r="CZ69" s="256">
        <f t="shared" si="275"/>
        <v>108823</v>
      </c>
      <c r="DA69" s="256">
        <f t="shared" si="275"/>
        <v>26274</v>
      </c>
      <c r="DB69" s="369">
        <f t="shared" si="275"/>
        <v>1388749</v>
      </c>
      <c r="DC69" s="369">
        <f t="shared" si="275"/>
        <v>-2438202</v>
      </c>
      <c r="DD69" s="369">
        <f t="shared" si="275"/>
        <v>-66034</v>
      </c>
      <c r="DE69" s="369">
        <f t="shared" si="275"/>
        <v>560118</v>
      </c>
      <c r="DF69" s="369">
        <f t="shared" si="275"/>
        <v>3096114</v>
      </c>
      <c r="DG69" s="369">
        <f t="shared" si="275"/>
        <v>4246274</v>
      </c>
      <c r="DH69" s="369">
        <f t="shared" si="275"/>
        <v>4177947</v>
      </c>
      <c r="DI69" s="369">
        <f t="shared" si="276"/>
        <v>3581044</v>
      </c>
      <c r="DJ69" s="369">
        <f t="shared" si="276"/>
        <v>3699906</v>
      </c>
      <c r="DK69" s="369">
        <f t="shared" si="276"/>
        <v>1136704</v>
      </c>
      <c r="DL69" s="369">
        <f t="shared" si="276"/>
        <v>212235</v>
      </c>
      <c r="DM69" s="369">
        <f t="shared" si="276"/>
        <v>1250062</v>
      </c>
      <c r="DN69" s="369">
        <f t="shared" si="276"/>
        <v>1181915</v>
      </c>
      <c r="DO69" s="369">
        <f t="shared" si="276"/>
        <v>1952609</v>
      </c>
      <c r="DP69" s="369">
        <f t="shared" si="276"/>
        <v>3098937</v>
      </c>
      <c r="DQ69" s="369">
        <f t="shared" si="276"/>
        <v>3884965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21411173</v>
      </c>
    </row>
    <row r="70" spans="1:132" s="31" customFormat="1" ht="1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5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5">
        <v>35112850</v>
      </c>
      <c r="BI70" s="33">
        <v>33126734</v>
      </c>
      <c r="BJ70" s="501">
        <v>34646414</v>
      </c>
      <c r="BK70" s="295">
        <v>32966829</v>
      </c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72"/>
        <v>6166828.6300000008</v>
      </c>
      <c r="BV70" s="37">
        <f t="shared" si="272"/>
        <v>7246472.5399999991</v>
      </c>
      <c r="BW70" s="37">
        <f t="shared" si="272"/>
        <v>9416192.5099999998</v>
      </c>
      <c r="BX70" s="37">
        <f t="shared" si="272"/>
        <v>9594302.3800000008</v>
      </c>
      <c r="BY70" s="37">
        <f t="shared" si="272"/>
        <v>7977642.5099999998</v>
      </c>
      <c r="BZ70" s="37">
        <f t="shared" si="272"/>
        <v>8047569.8200000003</v>
      </c>
      <c r="CA70" s="37">
        <f t="shared" si="272"/>
        <v>5738548.8200000003</v>
      </c>
      <c r="CB70" s="37">
        <f t="shared" si="272"/>
        <v>7369039.6300000008</v>
      </c>
      <c r="CC70" s="37">
        <f t="shared" si="272"/>
        <v>7385976.6799999997</v>
      </c>
      <c r="CD70" s="389">
        <f t="shared" si="272"/>
        <v>6471150.6500000004</v>
      </c>
      <c r="CE70" s="412">
        <f t="shared" si="273"/>
        <v>6640776.5099999998</v>
      </c>
      <c r="CF70" s="37">
        <f t="shared" si="273"/>
        <v>5588980.3200000003</v>
      </c>
      <c r="CG70" s="37">
        <f t="shared" si="273"/>
        <v>-393078.16000000015</v>
      </c>
      <c r="CH70" s="37">
        <f t="shared" si="273"/>
        <v>-883376</v>
      </c>
      <c r="CI70" s="37">
        <f t="shared" si="273"/>
        <v>-3705776</v>
      </c>
      <c r="CJ70" s="230">
        <f t="shared" si="273"/>
        <v>-2184291</v>
      </c>
      <c r="CK70" s="230">
        <f t="shared" si="273"/>
        <v>-95568</v>
      </c>
      <c r="CL70" s="230">
        <f t="shared" si="273"/>
        <v>-2206934</v>
      </c>
      <c r="CM70" s="230">
        <f t="shared" si="273"/>
        <v>-223058</v>
      </c>
      <c r="CN70" s="256">
        <f t="shared" si="273"/>
        <v>8773024</v>
      </c>
      <c r="CO70" s="256">
        <f t="shared" si="274"/>
        <v>8557299</v>
      </c>
      <c r="CP70" s="369">
        <f t="shared" si="274"/>
        <v>4738291</v>
      </c>
      <c r="CQ70" s="338">
        <f t="shared" si="274"/>
        <v>10628907</v>
      </c>
      <c r="CR70" s="256">
        <f t="shared" si="274"/>
        <v>8718472</v>
      </c>
      <c r="CS70" s="256">
        <f t="shared" si="274"/>
        <v>10374848</v>
      </c>
      <c r="CT70" s="256">
        <f t="shared" si="274"/>
        <v>5873996</v>
      </c>
      <c r="CU70" s="256">
        <f t="shared" si="274"/>
        <v>5743272</v>
      </c>
      <c r="CV70" s="256">
        <f t="shared" si="274"/>
        <v>4133178</v>
      </c>
      <c r="CW70" s="256">
        <f t="shared" si="274"/>
        <v>5152906</v>
      </c>
      <c r="CX70" s="256">
        <f t="shared" si="274"/>
        <v>5769467</v>
      </c>
      <c r="CY70" s="256">
        <f t="shared" si="275"/>
        <v>6568871</v>
      </c>
      <c r="CZ70" s="256">
        <f t="shared" si="275"/>
        <v>-2113108</v>
      </c>
      <c r="DA70" s="256">
        <f t="shared" si="275"/>
        <v>-3352771</v>
      </c>
      <c r="DB70" s="369">
        <f t="shared" si="275"/>
        <v>7264439</v>
      </c>
      <c r="DC70" s="369">
        <f t="shared" si="275"/>
        <v>-1614309</v>
      </c>
      <c r="DD70" s="369">
        <f t="shared" si="275"/>
        <v>1513640</v>
      </c>
      <c r="DE70" s="369">
        <f t="shared" si="275"/>
        <v>3787117</v>
      </c>
      <c r="DF70" s="369">
        <f t="shared" si="275"/>
        <v>3882751</v>
      </c>
      <c r="DG70" s="369">
        <f t="shared" si="275"/>
        <v>7263676</v>
      </c>
      <c r="DH70" s="369">
        <f t="shared" si="275"/>
        <v>9091452</v>
      </c>
      <c r="DI70" s="369">
        <f t="shared" si="276"/>
        <v>6760759</v>
      </c>
      <c r="DJ70" s="369">
        <f t="shared" si="276"/>
        <v>8008532</v>
      </c>
      <c r="DK70" s="369">
        <f t="shared" si="276"/>
        <v>9982415</v>
      </c>
      <c r="DL70" s="369">
        <f t="shared" si="276"/>
        <v>10164092</v>
      </c>
      <c r="DM70" s="369">
        <f t="shared" si="276"/>
        <v>9870144</v>
      </c>
      <c r="DN70" s="369">
        <f t="shared" si="276"/>
        <v>6122302</v>
      </c>
      <c r="DO70" s="369">
        <f t="shared" si="276"/>
        <v>4937250</v>
      </c>
      <c r="DP70" s="369">
        <f t="shared" si="276"/>
        <v>5829576</v>
      </c>
      <c r="DQ70" s="369">
        <f t="shared" si="276"/>
        <v>3783749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32966829</v>
      </c>
    </row>
    <row r="71" spans="1:132" s="123" customFormat="1" ht="15.75" thickBot="1">
      <c r="A71" s="140"/>
      <c r="B71" s="45" t="s">
        <v>144</v>
      </c>
      <c r="C71" s="119">
        <f t="shared" si="277" ref="C71:Q71">SUM(C66:C70)</f>
        <v>201253335.58999997</v>
      </c>
      <c r="D71" s="120">
        <f t="shared" si="277"/>
        <v>208486037.92999998</v>
      </c>
      <c r="E71" s="120">
        <f t="shared" si="277"/>
        <v>202893886.59</v>
      </c>
      <c r="F71" s="120">
        <f t="shared" si="277"/>
        <v>198381619.41</v>
      </c>
      <c r="G71" s="120">
        <f t="shared" si="277"/>
        <v>200886386.28</v>
      </c>
      <c r="H71" s="120">
        <f t="shared" si="277"/>
        <v>210744504.56000003</v>
      </c>
      <c r="I71" s="120">
        <f t="shared" si="277"/>
        <v>220550893.22</v>
      </c>
      <c r="J71" s="120">
        <f t="shared" si="277"/>
        <v>220486300.62</v>
      </c>
      <c r="K71" s="120">
        <f t="shared" si="277"/>
        <v>224340889.19</v>
      </c>
      <c r="L71" s="121">
        <f t="shared" si="277"/>
        <v>227873672.26000002</v>
      </c>
      <c r="M71" s="120">
        <f t="shared" si="277"/>
        <v>240714557.08999997</v>
      </c>
      <c r="N71" s="120">
        <f t="shared" si="277"/>
        <v>259332967.02000001</v>
      </c>
      <c r="O71" s="120">
        <f t="shared" si="277"/>
        <v>276520423.76999998</v>
      </c>
      <c r="P71" s="120">
        <f t="shared" si="277"/>
        <v>301139400</v>
      </c>
      <c r="Q71" s="120">
        <f t="shared" si="277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8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8">
        <v>384450358</v>
      </c>
      <c r="BI71" s="119">
        <v>391147334</v>
      </c>
      <c r="BJ71" s="504">
        <v>407633554</v>
      </c>
      <c r="BK71" s="298">
        <v>414587888</v>
      </c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8" ref="BU71:BY71">SUM(BU66:BU70)</f>
        <v>75267088.179999992</v>
      </c>
      <c r="BV71" s="122">
        <f t="shared" si="278"/>
        <v>92653362.069999993</v>
      </c>
      <c r="BW71" s="122">
        <f t="shared" si="278"/>
        <v>108549215.41000001</v>
      </c>
      <c r="BX71" s="122">
        <f t="shared" si="278"/>
        <v>115219620.59</v>
      </c>
      <c r="BY71" s="122">
        <f t="shared" si="278"/>
        <v>118244240.72</v>
      </c>
      <c r="BZ71" s="122">
        <f t="shared" si="279" ref="BZ71:CH71">SUM(BZ66:BZ70)</f>
        <v>124357759.44</v>
      </c>
      <c r="CA71" s="122">
        <f t="shared" si="279"/>
        <v>132184889.78</v>
      </c>
      <c r="CB71" s="122">
        <f t="shared" si="279"/>
        <v>139105898.38</v>
      </c>
      <c r="CC71" s="122">
        <f t="shared" si="279"/>
        <v>142219391.81</v>
      </c>
      <c r="CD71" s="392">
        <f t="shared" si="279"/>
        <v>145223717.74000001</v>
      </c>
      <c r="CE71" s="415">
        <f t="shared" si="279"/>
        <v>142651516.91</v>
      </c>
      <c r="CF71" s="122">
        <f t="shared" si="279"/>
        <v>140678239.97999999</v>
      </c>
      <c r="CG71" s="122">
        <f t="shared" si="279"/>
        <v>123586411.23</v>
      </c>
      <c r="CH71" s="122">
        <f t="shared" si="279"/>
        <v>110843533</v>
      </c>
      <c r="CI71" s="122">
        <f t="shared" si="280" ref="CI71:CJ71">SUM(CI66:CI70)</f>
        <v>94012672</v>
      </c>
      <c r="CJ71" s="233">
        <f t="shared" si="280"/>
        <v>86469334</v>
      </c>
      <c r="CK71" s="233">
        <f t="shared" si="281" ref="CK71:CL71">SUM(CK66:CK70)</f>
        <v>70186033</v>
      </c>
      <c r="CL71" s="233">
        <f t="shared" si="281"/>
        <v>45771032</v>
      </c>
      <c r="CM71" s="233">
        <f t="shared" si="282" ref="CM71:CN71">SUM(CM66:CM70)</f>
        <v>20220938</v>
      </c>
      <c r="CN71" s="259">
        <f t="shared" si="282"/>
        <v>24322409</v>
      </c>
      <c r="CO71" s="259">
        <f t="shared" si="283" ref="CO71:CQ71">SUM(CO66:CO70)</f>
        <v>7739899</v>
      </c>
      <c r="CP71" s="372">
        <f t="shared" si="283"/>
        <v>-6385440</v>
      </c>
      <c r="CQ71" s="341">
        <f t="shared" si="283"/>
        <v>3642485</v>
      </c>
      <c r="CR71" s="259">
        <f t="shared" si="284" ref="CR71:CS71">SUM(CR66:CR70)</f>
        <v>-11711903</v>
      </c>
      <c r="CS71" s="259">
        <f t="shared" si="284"/>
        <v>-11747286</v>
      </c>
      <c r="CT71" s="259">
        <f t="shared" si="285" ref="CT71">SUM(CT66:CT70)</f>
        <v>-34827967</v>
      </c>
      <c r="CU71" s="259">
        <f t="shared" si="286" ref="CU71">SUM(CU66:CU70)</f>
        <v>-36962841</v>
      </c>
      <c r="CV71" s="259">
        <f t="shared" si="287" ref="CV71">SUM(CV66:CV70)</f>
        <v>-49316824</v>
      </c>
      <c r="CW71" s="259">
        <f t="shared" si="288" ref="CW71">SUM(CW66:CW70)</f>
        <v>-45351721</v>
      </c>
      <c r="CX71" s="259">
        <f t="shared" si="289" ref="CX71">SUM(CX66:CX70)</f>
        <v>-42987626</v>
      </c>
      <c r="CY71" s="259">
        <f t="shared" si="290" ref="CY71">SUM(CY66:CY70)</f>
        <v>-22752669</v>
      </c>
      <c r="CZ71" s="259">
        <f t="shared" si="291" ref="CZ71">SUM(CZ66:CZ70)</f>
        <v>-34272478</v>
      </c>
      <c r="DA71" s="259">
        <f t="shared" si="292" ref="DA71">SUM(DA66:DA70)</f>
        <v>-35005637</v>
      </c>
      <c r="DB71" s="372">
        <f t="shared" si="293" ref="DB71">SUM(DB66:DB70)</f>
        <v>-11308502</v>
      </c>
      <c r="DC71" s="372">
        <f t="shared" si="294" ref="DC71">SUM(DC66:DC70)</f>
        <v>-11878568</v>
      </c>
      <c r="DD71" s="372">
        <f t="shared" si="295" ref="DD71">SUM(DD66:DD70)</f>
        <v>8581829</v>
      </c>
      <c r="DE71" s="372">
        <f t="shared" si="296" ref="DE71">SUM(DE66:DE70)</f>
        <v>18488321</v>
      </c>
      <c r="DF71" s="372">
        <f t="shared" si="297" ref="DF71">SUM(DF66:DF70)</f>
        <v>43231621</v>
      </c>
      <c r="DG71" s="372">
        <f t="shared" si="298" ref="DG71">SUM(DG66:DG70)</f>
        <v>52693297</v>
      </c>
      <c r="DH71" s="372">
        <f t="shared" si="299" ref="DH71">SUM(DH66:DH70)</f>
        <v>60012434</v>
      </c>
      <c r="DI71" s="372">
        <f t="shared" si="300" ref="DI71">SUM(DI66:DI70)</f>
        <v>53669929</v>
      </c>
      <c r="DJ71" s="372">
        <f t="shared" si="301" ref="DJ71">SUM(DJ66:DJ70)</f>
        <v>53727672</v>
      </c>
      <c r="DK71" s="372">
        <f t="shared" si="302" ref="DK71:DL71">SUM(DK66:DK70)</f>
        <v>43751194</v>
      </c>
      <c r="DL71" s="372">
        <f t="shared" si="302"/>
        <v>38098116</v>
      </c>
      <c r="DM71" s="372">
        <f t="shared" si="303" ref="DM71:DN71">SUM(DM66:DM70)</f>
        <v>46997461</v>
      </c>
      <c r="DN71" s="372">
        <f t="shared" si="303"/>
        <v>29046910</v>
      </c>
      <c r="DO71" s="372">
        <f t="shared" si="304" ref="DO71:DP71">SUM(DO66:DO70)</f>
        <v>16017343</v>
      </c>
      <c r="DP71" s="372">
        <f t="shared" si="304"/>
        <v>10752421</v>
      </c>
      <c r="DQ71" s="372">
        <f t="shared" si="305" ref="DQ71">SUM(DQ66:DQ70)</f>
        <v>7740018</v>
      </c>
      <c r="EA71" s="330"/>
      <c r="EB71" s="29">
        <f>SUM(EB66:EB70)</f>
        <v>414587888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68"/>
      <c r="BJ72" s="505"/>
      <c r="BK72" s="290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1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1">
        <v>575121945</v>
      </c>
      <c r="BI73" s="73">
        <v>653585255</v>
      </c>
      <c r="BJ73" s="497">
        <v>623439486</v>
      </c>
      <c r="BK73" s="291">
        <v>555816823</v>
      </c>
      <c r="BM73" s="275"/>
      <c r="BN73" s="275"/>
      <c r="BO73" s="149"/>
      <c r="BP73" s="275"/>
      <c r="BQ73" s="275"/>
      <c r="BR73" s="275"/>
      <c r="BS73" s="275"/>
      <c r="BT73" s="291"/>
      <c r="BU73" s="76">
        <f t="shared" si="306" ref="BU73:CD77">O73-C73</f>
        <v>-75719449</v>
      </c>
      <c r="BV73" s="77">
        <f t="shared" si="306"/>
        <v>56406805</v>
      </c>
      <c r="BW73" s="77">
        <f t="shared" si="306"/>
        <v>22958673</v>
      </c>
      <c r="BX73" s="77">
        <f t="shared" si="306"/>
        <v>64183543</v>
      </c>
      <c r="BY73" s="77">
        <f t="shared" si="306"/>
        <v>98410045</v>
      </c>
      <c r="BZ73" s="77">
        <f t="shared" si="306"/>
        <v>91313250</v>
      </c>
      <c r="CA73" s="77">
        <f t="shared" si="306"/>
        <v>57843403</v>
      </c>
      <c r="CB73" s="77">
        <f t="shared" si="306"/>
        <v>51036837</v>
      </c>
      <c r="CC73" s="77">
        <f t="shared" si="306"/>
        <v>25579350</v>
      </c>
      <c r="CD73" s="385">
        <f t="shared" si="306"/>
        <v>-26324207</v>
      </c>
      <c r="CE73" s="408">
        <f t="shared" si="307" ref="CE73:CN77">Y73-M73</f>
        <v>48605382</v>
      </c>
      <c r="CF73" s="77">
        <f t="shared" si="307"/>
        <v>76361721</v>
      </c>
      <c r="CG73" s="77">
        <f t="shared" si="307"/>
        <v>68987843</v>
      </c>
      <c r="CH73" s="77">
        <f t="shared" si="307"/>
        <v>-46890141</v>
      </c>
      <c r="CI73" s="77">
        <f t="shared" si="307"/>
        <v>-50277097</v>
      </c>
      <c r="CJ73" s="226">
        <f t="shared" si="307"/>
        <v>40299552</v>
      </c>
      <c r="CK73" s="226">
        <f t="shared" si="307"/>
        <v>-65746676</v>
      </c>
      <c r="CL73" s="226">
        <f t="shared" si="307"/>
        <v>-172748675</v>
      </c>
      <c r="CM73" s="226">
        <f t="shared" si="307"/>
        <v>74801522</v>
      </c>
      <c r="CN73" s="252">
        <f t="shared" si="307"/>
        <v>-22388327</v>
      </c>
      <c r="CO73" s="252">
        <f t="shared" si="308" ref="CO73:CX77">AI73-W73</f>
        <v>-12776563</v>
      </c>
      <c r="CP73" s="365">
        <f t="shared" si="308"/>
        <v>7870452</v>
      </c>
      <c r="CQ73" s="334">
        <f t="shared" si="308"/>
        <v>-69688450</v>
      </c>
      <c r="CR73" s="252">
        <f t="shared" si="308"/>
        <v>22667251.019999981</v>
      </c>
      <c r="CS73" s="252">
        <f t="shared" si="308"/>
        <v>-12696011</v>
      </c>
      <c r="CT73" s="252">
        <f t="shared" si="308"/>
        <v>13697311</v>
      </c>
      <c r="CU73" s="252">
        <f t="shared" si="308"/>
        <v>-25919105</v>
      </c>
      <c r="CV73" s="252">
        <f t="shared" si="308"/>
        <v>-55298126</v>
      </c>
      <c r="CW73" s="252">
        <f t="shared" si="308"/>
        <v>-48478810</v>
      </c>
      <c r="CX73" s="252">
        <f t="shared" si="308"/>
        <v>131888294</v>
      </c>
      <c r="CY73" s="252">
        <f t="shared" si="309" ref="CY73:DH77">AS73-AG73</f>
        <v>-35719749</v>
      </c>
      <c r="CZ73" s="252">
        <f t="shared" si="309"/>
        <v>-19029059</v>
      </c>
      <c r="DA73" s="252">
        <f t="shared" si="309"/>
        <v>-32422012</v>
      </c>
      <c r="DB73" s="365">
        <f t="shared" si="309"/>
        <v>-34140072</v>
      </c>
      <c r="DC73" s="365">
        <f t="shared" si="309"/>
        <v>-39627691</v>
      </c>
      <c r="DD73" s="365">
        <f t="shared" si="309"/>
        <v>-83766102.019999981</v>
      </c>
      <c r="DE73" s="365">
        <f t="shared" si="309"/>
        <v>-38382443</v>
      </c>
      <c r="DF73" s="365">
        <f t="shared" si="309"/>
        <v>-36987731</v>
      </c>
      <c r="DG73" s="365">
        <f t="shared" si="309"/>
        <v>12051320</v>
      </c>
      <c r="DH73" s="365">
        <f t="shared" si="309"/>
        <v>-75624341</v>
      </c>
      <c r="DI73" s="365">
        <f t="shared" si="310" ref="DI73:DQ77">BC73-AQ73</f>
        <v>-17592915</v>
      </c>
      <c r="DJ73" s="365">
        <f t="shared" si="310"/>
        <v>-114016073</v>
      </c>
      <c r="DK73" s="365">
        <f t="shared" si="310"/>
        <v>-56840041</v>
      </c>
      <c r="DL73" s="365">
        <f t="shared" si="310"/>
        <v>22130744</v>
      </c>
      <c r="DM73" s="365">
        <f t="shared" si="310"/>
        <v>16661620</v>
      </c>
      <c r="DN73" s="365">
        <f t="shared" si="310"/>
        <v>3407561</v>
      </c>
      <c r="DO73" s="365">
        <f t="shared" si="310"/>
        <v>10907341</v>
      </c>
      <c r="DP73" s="365">
        <f t="shared" si="310"/>
        <v>18293680</v>
      </c>
      <c r="DQ73" s="365">
        <f t="shared" si="310"/>
        <v>-17722183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1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1">
        <v>92283026</v>
      </c>
      <c r="BI74" s="73">
        <v>102783578</v>
      </c>
      <c r="BJ74" s="497">
        <v>98786536</v>
      </c>
      <c r="BK74" s="291">
        <v>92114181</v>
      </c>
      <c r="BM74" s="275"/>
      <c r="BN74" s="275"/>
      <c r="BO74" s="149"/>
      <c r="BP74" s="275"/>
      <c r="BQ74" s="275"/>
      <c r="BR74" s="275"/>
      <c r="BS74" s="275"/>
      <c r="BT74" s="291"/>
      <c r="BU74" s="76">
        <f t="shared" si="306"/>
        <v>-19142210</v>
      </c>
      <c r="BV74" s="77">
        <f t="shared" si="306"/>
        <v>2784015</v>
      </c>
      <c r="BW74" s="77">
        <f t="shared" si="306"/>
        <v>1655091</v>
      </c>
      <c r="BX74" s="77">
        <f t="shared" si="306"/>
        <v>6813464</v>
      </c>
      <c r="BY74" s="77">
        <f t="shared" si="306"/>
        <v>12093494</v>
      </c>
      <c r="BZ74" s="77">
        <f t="shared" si="306"/>
        <v>14260005</v>
      </c>
      <c r="CA74" s="77">
        <f t="shared" si="306"/>
        <v>12307439</v>
      </c>
      <c r="CB74" s="77">
        <f t="shared" si="306"/>
        <v>6822995</v>
      </c>
      <c r="CC74" s="77">
        <f t="shared" si="306"/>
        <v>3301122</v>
      </c>
      <c r="CD74" s="385">
        <f t="shared" si="306"/>
        <v>88218</v>
      </c>
      <c r="CE74" s="408">
        <f t="shared" si="307"/>
        <v>13794550</v>
      </c>
      <c r="CF74" s="77">
        <f t="shared" si="307"/>
        <v>16528114</v>
      </c>
      <c r="CG74" s="77">
        <f t="shared" si="307"/>
        <v>20023292</v>
      </c>
      <c r="CH74" s="77">
        <f t="shared" si="307"/>
        <v>3271838</v>
      </c>
      <c r="CI74" s="77">
        <f t="shared" si="307"/>
        <v>-134182</v>
      </c>
      <c r="CJ74" s="226">
        <f t="shared" si="307"/>
        <v>12431754</v>
      </c>
      <c r="CK74" s="226">
        <f t="shared" si="307"/>
        <v>4882519</v>
      </c>
      <c r="CL74" s="226">
        <f t="shared" si="307"/>
        <v>-11529257</v>
      </c>
      <c r="CM74" s="226">
        <f t="shared" si="307"/>
        <v>12179599</v>
      </c>
      <c r="CN74" s="252">
        <f t="shared" si="307"/>
        <v>731769</v>
      </c>
      <c r="CO74" s="252">
        <f t="shared" si="308"/>
        <v>-3788349</v>
      </c>
      <c r="CP74" s="365">
        <f t="shared" si="308"/>
        <v>-4796090</v>
      </c>
      <c r="CQ74" s="334">
        <f t="shared" si="308"/>
        <v>-9262375</v>
      </c>
      <c r="CR74" s="252">
        <f t="shared" si="308"/>
        <v>-729545</v>
      </c>
      <c r="CS74" s="252">
        <f t="shared" si="308"/>
        <v>-5453157</v>
      </c>
      <c r="CT74" s="252">
        <f t="shared" si="308"/>
        <v>432081</v>
      </c>
      <c r="CU74" s="252">
        <f t="shared" si="308"/>
        <v>-4175107</v>
      </c>
      <c r="CV74" s="252">
        <f t="shared" si="308"/>
        <v>-5326287</v>
      </c>
      <c r="CW74" s="252">
        <f t="shared" si="308"/>
        <v>-7020331</v>
      </c>
      <c r="CX74" s="252">
        <f t="shared" si="308"/>
        <v>15171123</v>
      </c>
      <c r="CY74" s="252">
        <f t="shared" si="309"/>
        <v>-1361728</v>
      </c>
      <c r="CZ74" s="252">
        <f t="shared" si="309"/>
        <v>2988527</v>
      </c>
      <c r="DA74" s="252">
        <f t="shared" si="309"/>
        <v>10122975</v>
      </c>
      <c r="DB74" s="365">
        <f t="shared" si="309"/>
        <v>12455317</v>
      </c>
      <c r="DC74" s="365">
        <f t="shared" si="309"/>
        <v>2716815</v>
      </c>
      <c r="DD74" s="365">
        <f t="shared" si="309"/>
        <v>2331847</v>
      </c>
      <c r="DE74" s="365">
        <f t="shared" si="309"/>
        <v>7764118</v>
      </c>
      <c r="DF74" s="365">
        <f t="shared" si="309"/>
        <v>2648276</v>
      </c>
      <c r="DG74" s="365">
        <f t="shared" si="309"/>
        <v>7289156</v>
      </c>
      <c r="DH74" s="365">
        <f t="shared" si="309"/>
        <v>-2184656</v>
      </c>
      <c r="DI74" s="365">
        <f t="shared" si="310"/>
        <v>3463635</v>
      </c>
      <c r="DJ74" s="365">
        <f t="shared" si="310"/>
        <v>-6194644</v>
      </c>
      <c r="DK74" s="365">
        <f t="shared" si="310"/>
        <v>2132830</v>
      </c>
      <c r="DL74" s="365">
        <f t="shared" si="310"/>
        <v>7518272</v>
      </c>
      <c r="DM74" s="365">
        <f t="shared" si="310"/>
        <v>5480857</v>
      </c>
      <c r="DN74" s="365">
        <f t="shared" si="310"/>
        <v>6036968</v>
      </c>
      <c r="DO74" s="365">
        <f t="shared" si="310"/>
        <v>9105713</v>
      </c>
      <c r="DP74" s="365">
        <f t="shared" si="310"/>
        <v>4134932</v>
      </c>
      <c r="DQ74" s="365">
        <f t="shared" si="310"/>
        <v>-468724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1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1">
        <v>165818203</v>
      </c>
      <c r="BI75" s="73">
        <v>181684206</v>
      </c>
      <c r="BJ75" s="497">
        <v>181849675</v>
      </c>
      <c r="BK75" s="291">
        <v>180714811</v>
      </c>
      <c r="BM75" s="275"/>
      <c r="BN75" s="275"/>
      <c r="BO75" s="149"/>
      <c r="BP75" s="275"/>
      <c r="BQ75" s="275"/>
      <c r="BR75" s="275"/>
      <c r="BS75" s="275"/>
      <c r="BT75" s="291"/>
      <c r="BU75" s="76">
        <f t="shared" si="306"/>
        <v>-21999498</v>
      </c>
      <c r="BV75" s="77">
        <f t="shared" si="306"/>
        <v>-11960188</v>
      </c>
      <c r="BW75" s="77">
        <f t="shared" si="306"/>
        <v>-26434818</v>
      </c>
      <c r="BX75" s="77">
        <f t="shared" si="306"/>
        <v>-21577254</v>
      </c>
      <c r="BY75" s="77">
        <f t="shared" si="306"/>
        <v>-8593850</v>
      </c>
      <c r="BZ75" s="77">
        <f t="shared" si="306"/>
        <v>-19379426</v>
      </c>
      <c r="CA75" s="77">
        <f t="shared" si="306"/>
        <v>-9991292</v>
      </c>
      <c r="CB75" s="77">
        <f t="shared" si="306"/>
        <v>-5961506</v>
      </c>
      <c r="CC75" s="77">
        <f t="shared" si="306"/>
        <v>-5019260</v>
      </c>
      <c r="CD75" s="385">
        <f t="shared" si="306"/>
        <v>-19898117</v>
      </c>
      <c r="CE75" s="408">
        <f t="shared" si="307"/>
        <v>-8094109</v>
      </c>
      <c r="CF75" s="77">
        <f t="shared" si="307"/>
        <v>-2978061</v>
      </c>
      <c r="CG75" s="77">
        <f t="shared" si="307"/>
        <v>5618829</v>
      </c>
      <c r="CH75" s="77">
        <f t="shared" si="307"/>
        <v>7247980</v>
      </c>
      <c r="CI75" s="77">
        <f t="shared" si="307"/>
        <v>10527434</v>
      </c>
      <c r="CJ75" s="226">
        <f t="shared" si="307"/>
        <v>28377308</v>
      </c>
      <c r="CK75" s="226">
        <f t="shared" si="307"/>
        <v>7682075</v>
      </c>
      <c r="CL75" s="226">
        <f t="shared" si="307"/>
        <v>-3818797</v>
      </c>
      <c r="CM75" s="226">
        <f t="shared" si="307"/>
        <v>17707972</v>
      </c>
      <c r="CN75" s="252">
        <f t="shared" si="307"/>
        <v>2150132</v>
      </c>
      <c r="CO75" s="252">
        <f t="shared" si="308"/>
        <v>4382432</v>
      </c>
      <c r="CP75" s="365">
        <f t="shared" si="308"/>
        <v>6919887</v>
      </c>
      <c r="CQ75" s="334">
        <f t="shared" si="308"/>
        <v>-8439789</v>
      </c>
      <c r="CR75" s="252">
        <f t="shared" si="308"/>
        <v>12276859</v>
      </c>
      <c r="CS75" s="252">
        <f t="shared" si="308"/>
        <v>6371610</v>
      </c>
      <c r="CT75" s="252">
        <f t="shared" si="308"/>
        <v>11538403</v>
      </c>
      <c r="CU75" s="252">
        <f t="shared" si="308"/>
        <v>8263516</v>
      </c>
      <c r="CV75" s="252">
        <f t="shared" si="308"/>
        <v>-8149882</v>
      </c>
      <c r="CW75" s="252">
        <f t="shared" si="308"/>
        <v>-5056074</v>
      </c>
      <c r="CX75" s="252">
        <f t="shared" si="308"/>
        <v>27197307</v>
      </c>
      <c r="CY75" s="252">
        <f t="shared" si="309"/>
        <v>-5130632</v>
      </c>
      <c r="CZ75" s="252">
        <f t="shared" si="309"/>
        <v>1928444</v>
      </c>
      <c r="DA75" s="252">
        <f t="shared" si="309"/>
        <v>-2412845</v>
      </c>
      <c r="DB75" s="365">
        <f t="shared" si="309"/>
        <v>-2391150</v>
      </c>
      <c r="DC75" s="365">
        <f t="shared" si="309"/>
        <v>-5011318</v>
      </c>
      <c r="DD75" s="365">
        <f t="shared" si="309"/>
        <v>-12116935</v>
      </c>
      <c r="DE75" s="365">
        <f t="shared" si="309"/>
        <v>-9979781</v>
      </c>
      <c r="DF75" s="365">
        <f t="shared" si="309"/>
        <v>-13827727</v>
      </c>
      <c r="DG75" s="365">
        <f t="shared" si="309"/>
        <v>-4344425</v>
      </c>
      <c r="DH75" s="365">
        <f t="shared" si="309"/>
        <v>-5088124</v>
      </c>
      <c r="DI75" s="365">
        <f t="shared" si="310"/>
        <v>-4146347</v>
      </c>
      <c r="DJ75" s="365">
        <f t="shared" si="310"/>
        <v>-20049764</v>
      </c>
      <c r="DK75" s="365">
        <f t="shared" si="310"/>
        <v>-4062510</v>
      </c>
      <c r="DL75" s="365">
        <f t="shared" si="310"/>
        <v>7129389</v>
      </c>
      <c r="DM75" s="365">
        <f t="shared" si="310"/>
        <v>7182130</v>
      </c>
      <c r="DN75" s="365">
        <f t="shared" si="310"/>
        <v>3718673</v>
      </c>
      <c r="DO75" s="365">
        <f t="shared" si="310"/>
        <v>8574385</v>
      </c>
      <c r="DP75" s="365">
        <f t="shared" si="310"/>
        <v>4974839</v>
      </c>
      <c r="DQ75" s="365">
        <f t="shared" si="310"/>
        <v>6357891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1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1">
        <v>203990867</v>
      </c>
      <c r="BI76" s="73">
        <v>219891578</v>
      </c>
      <c r="BJ76" s="497">
        <v>225618790</v>
      </c>
      <c r="BK76" s="291">
        <v>209735905</v>
      </c>
      <c r="BM76" s="275"/>
      <c r="BN76" s="275"/>
      <c r="BO76" s="149"/>
      <c r="BP76" s="275"/>
      <c r="BQ76" s="275"/>
      <c r="BR76" s="275"/>
      <c r="BS76" s="275"/>
      <c r="BT76" s="291"/>
      <c r="BU76" s="76">
        <f t="shared" si="306"/>
        <v>-20818674</v>
      </c>
      <c r="BV76" s="77">
        <f t="shared" si="306"/>
        <v>-9404602</v>
      </c>
      <c r="BW76" s="77">
        <f t="shared" si="306"/>
        <v>-29373052</v>
      </c>
      <c r="BX76" s="77">
        <f t="shared" si="306"/>
        <v>-30957461</v>
      </c>
      <c r="BY76" s="77">
        <f t="shared" si="306"/>
        <v>-14545199</v>
      </c>
      <c r="BZ76" s="77">
        <f t="shared" si="306"/>
        <v>76456908</v>
      </c>
      <c r="CA76" s="77">
        <f t="shared" si="306"/>
        <v>-104205538</v>
      </c>
      <c r="CB76" s="77">
        <f t="shared" si="306"/>
        <v>-19135197</v>
      </c>
      <c r="CC76" s="77">
        <f t="shared" si="306"/>
        <v>-10173596</v>
      </c>
      <c r="CD76" s="385">
        <f t="shared" si="306"/>
        <v>-28026953</v>
      </c>
      <c r="CE76" s="408">
        <f t="shared" si="307"/>
        <v>-13635711</v>
      </c>
      <c r="CF76" s="77">
        <f t="shared" si="307"/>
        <v>1911844</v>
      </c>
      <c r="CG76" s="77">
        <f t="shared" si="307"/>
        <v>3465980</v>
      </c>
      <c r="CH76" s="77">
        <f t="shared" si="307"/>
        <v>9128129</v>
      </c>
      <c r="CI76" s="77">
        <f t="shared" si="307"/>
        <v>10831423</v>
      </c>
      <c r="CJ76" s="226">
        <f t="shared" si="307"/>
        <v>38259011</v>
      </c>
      <c r="CK76" s="226">
        <f t="shared" si="307"/>
        <v>12060594</v>
      </c>
      <c r="CL76" s="226">
        <f t="shared" si="307"/>
        <v>-112134127</v>
      </c>
      <c r="CM76" s="226">
        <f t="shared" si="307"/>
        <v>109437431</v>
      </c>
      <c r="CN76" s="252">
        <f t="shared" si="307"/>
        <v>21432391</v>
      </c>
      <c r="CO76" s="252">
        <f t="shared" si="308"/>
        <v>1036572</v>
      </c>
      <c r="CP76" s="365">
        <f t="shared" si="308"/>
        <v>75934634</v>
      </c>
      <c r="CQ76" s="334">
        <f t="shared" si="308"/>
        <v>-92115839</v>
      </c>
      <c r="CR76" s="252">
        <f t="shared" si="308"/>
        <v>5608508</v>
      </c>
      <c r="CS76" s="252">
        <f t="shared" si="308"/>
        <v>-164840</v>
      </c>
      <c r="CT76" s="252">
        <f t="shared" si="308"/>
        <v>620634</v>
      </c>
      <c r="CU76" s="252">
        <f t="shared" si="308"/>
        <v>3922340</v>
      </c>
      <c r="CV76" s="252">
        <f t="shared" si="308"/>
        <v>-13602249</v>
      </c>
      <c r="CW76" s="252">
        <f t="shared" si="308"/>
        <v>-15676746</v>
      </c>
      <c r="CX76" s="252">
        <f t="shared" si="308"/>
        <v>5985961</v>
      </c>
      <c r="CY76" s="252">
        <f t="shared" si="309"/>
        <v>-13876569</v>
      </c>
      <c r="CZ76" s="252">
        <f t="shared" si="309"/>
        <v>-502286</v>
      </c>
      <c r="DA76" s="252">
        <f t="shared" si="309"/>
        <v>10649596</v>
      </c>
      <c r="DB76" s="365">
        <f t="shared" si="309"/>
        <v>-65848315</v>
      </c>
      <c r="DC76" s="365">
        <f t="shared" si="309"/>
        <v>70268937</v>
      </c>
      <c r="DD76" s="365">
        <f t="shared" si="309"/>
        <v>-11350304</v>
      </c>
      <c r="DE76" s="365">
        <f t="shared" si="309"/>
        <v>5086282</v>
      </c>
      <c r="DF76" s="365">
        <f t="shared" si="309"/>
        <v>15234978</v>
      </c>
      <c r="DG76" s="365">
        <f t="shared" si="309"/>
        <v>810830</v>
      </c>
      <c r="DH76" s="365">
        <f t="shared" si="309"/>
        <v>-12646417</v>
      </c>
      <c r="DI76" s="365">
        <f t="shared" si="310"/>
        <v>10030788</v>
      </c>
      <c r="DJ76" s="365">
        <f t="shared" si="310"/>
        <v>-4798707</v>
      </c>
      <c r="DK76" s="365">
        <f t="shared" si="310"/>
        <v>12811090</v>
      </c>
      <c r="DL76" s="365">
        <f t="shared" si="310"/>
        <v>600484</v>
      </c>
      <c r="DM76" s="365">
        <f t="shared" si="310"/>
        <v>5178975</v>
      </c>
      <c r="DN76" s="365">
        <f t="shared" si="310"/>
        <v>1318085</v>
      </c>
      <c r="DO76" s="365">
        <f t="shared" si="310"/>
        <v>15732411</v>
      </c>
      <c r="DP76" s="365">
        <f t="shared" si="310"/>
        <v>12166717</v>
      </c>
      <c r="DQ76" s="365">
        <f t="shared" si="310"/>
        <v>-8500115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1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1">
        <v>485894482</v>
      </c>
      <c r="BI77" s="73">
        <v>525092389</v>
      </c>
      <c r="BJ77" s="497">
        <v>479012300</v>
      </c>
      <c r="BK77" s="291">
        <v>502664714</v>
      </c>
      <c r="BM77" s="275"/>
      <c r="BN77" s="275"/>
      <c r="BO77" s="149"/>
      <c r="BP77" s="275"/>
      <c r="BQ77" s="275"/>
      <c r="BR77" s="275"/>
      <c r="BS77" s="275"/>
      <c r="BT77" s="291"/>
      <c r="BU77" s="76">
        <f t="shared" si="306"/>
        <v>-26440881</v>
      </c>
      <c r="BV77" s="77">
        <f t="shared" si="306"/>
        <v>-19141659</v>
      </c>
      <c r="BW77" s="77">
        <f t="shared" si="306"/>
        <v>-70487498</v>
      </c>
      <c r="BX77" s="77">
        <f t="shared" si="306"/>
        <v>-49181222</v>
      </c>
      <c r="BY77" s="77">
        <f t="shared" si="306"/>
        <v>-18761304</v>
      </c>
      <c r="BZ77" s="77">
        <f t="shared" si="306"/>
        <v>-64692175</v>
      </c>
      <c r="CA77" s="77">
        <f t="shared" si="306"/>
        <v>-21125328</v>
      </c>
      <c r="CB77" s="77">
        <f t="shared" si="306"/>
        <v>-17167123</v>
      </c>
      <c r="CC77" s="77">
        <f t="shared" si="306"/>
        <v>-2776349</v>
      </c>
      <c r="CD77" s="385">
        <f t="shared" si="306"/>
        <v>-36681186</v>
      </c>
      <c r="CE77" s="408">
        <f t="shared" si="307"/>
        <v>-27409518</v>
      </c>
      <c r="CF77" s="77">
        <f t="shared" si="307"/>
        <v>-15306825</v>
      </c>
      <c r="CG77" s="77">
        <f t="shared" si="307"/>
        <v>7549209</v>
      </c>
      <c r="CH77" s="77">
        <f t="shared" si="307"/>
        <v>3318854</v>
      </c>
      <c r="CI77" s="77">
        <f t="shared" si="307"/>
        <v>35644118</v>
      </c>
      <c r="CJ77" s="226">
        <f t="shared" si="307"/>
        <v>54339908</v>
      </c>
      <c r="CK77" s="226">
        <f t="shared" si="307"/>
        <v>15325368</v>
      </c>
      <c r="CL77" s="226">
        <f t="shared" si="307"/>
        <v>10196724</v>
      </c>
      <c r="CM77" s="226">
        <f t="shared" si="307"/>
        <v>44214182</v>
      </c>
      <c r="CN77" s="252">
        <f t="shared" si="307"/>
        <v>10302572</v>
      </c>
      <c r="CO77" s="252">
        <f t="shared" si="308"/>
        <v>16850295</v>
      </c>
      <c r="CP77" s="365">
        <f t="shared" si="308"/>
        <v>-7662466</v>
      </c>
      <c r="CQ77" s="334">
        <f t="shared" si="308"/>
        <v>-44185242</v>
      </c>
      <c r="CR77" s="252">
        <f t="shared" si="308"/>
        <v>830283</v>
      </c>
      <c r="CS77" s="252">
        <f t="shared" si="308"/>
        <v>1068984</v>
      </c>
      <c r="CT77" s="252">
        <f t="shared" si="308"/>
        <v>36336157</v>
      </c>
      <c r="CU77" s="252">
        <f t="shared" si="308"/>
        <v>1435025</v>
      </c>
      <c r="CV77" s="252">
        <f t="shared" si="308"/>
        <v>-29791190</v>
      </c>
      <c r="CW77" s="252">
        <f t="shared" si="308"/>
        <v>14413953</v>
      </c>
      <c r="CX77" s="252">
        <f t="shared" si="308"/>
        <v>27285350</v>
      </c>
      <c r="CY77" s="252">
        <f t="shared" si="309"/>
        <v>12822957</v>
      </c>
      <c r="CZ77" s="252">
        <f t="shared" si="309"/>
        <v>-22419711</v>
      </c>
      <c r="DA77" s="252">
        <f t="shared" si="309"/>
        <v>1276964</v>
      </c>
      <c r="DB77" s="365">
        <f t="shared" si="309"/>
        <v>39029943</v>
      </c>
      <c r="DC77" s="365">
        <f t="shared" si="309"/>
        <v>-8346203</v>
      </c>
      <c r="DD77" s="365">
        <f t="shared" si="309"/>
        <v>45815108</v>
      </c>
      <c r="DE77" s="365">
        <f t="shared" si="309"/>
        <v>11244489</v>
      </c>
      <c r="DF77" s="365">
        <f t="shared" si="309"/>
        <v>-58683393</v>
      </c>
      <c r="DG77" s="365">
        <f t="shared" si="309"/>
        <v>5113173</v>
      </c>
      <c r="DH77" s="365">
        <f t="shared" si="309"/>
        <v>-11222152</v>
      </c>
      <c r="DI77" s="365">
        <f t="shared" si="310"/>
        <v>28088584</v>
      </c>
      <c r="DJ77" s="365">
        <f t="shared" si="310"/>
        <v>-28751918</v>
      </c>
      <c r="DK77" s="365">
        <f t="shared" si="310"/>
        <v>-16339465</v>
      </c>
      <c r="DL77" s="365">
        <f t="shared" si="310"/>
        <v>30834089</v>
      </c>
      <c r="DM77" s="365">
        <f t="shared" si="310"/>
        <v>20748642</v>
      </c>
      <c r="DN77" s="365">
        <f t="shared" si="310"/>
        <v>-52684838</v>
      </c>
      <c r="DO77" s="365">
        <f>BI77-AW77</f>
        <v>40015802</v>
      </c>
      <c r="DP77" s="365">
        <f>BJ77-AX77</f>
        <v>-68925572</v>
      </c>
      <c r="DQ77" s="365">
        <f>BK77-AY77</f>
        <v>-14579687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1669575560</v>
      </c>
      <c r="D78" s="130">
        <f t="shared" si="311" ref="D78:AH78">SUM(D73:D77)</f>
        <v>1439760572</v>
      </c>
      <c r="E78" s="130">
        <f t="shared" si="311"/>
        <v>1399917215</v>
      </c>
      <c r="F78" s="130">
        <f t="shared" si="311"/>
        <v>1440463244</v>
      </c>
      <c r="G78" s="130">
        <f t="shared" si="311"/>
        <v>1741562147</v>
      </c>
      <c r="H78" s="130">
        <f t="shared" si="311"/>
        <v>1973071814</v>
      </c>
      <c r="I78" s="130">
        <f t="shared" si="311"/>
        <v>1614163339</v>
      </c>
      <c r="J78" s="130">
        <f t="shared" si="311"/>
        <v>1362028157</v>
      </c>
      <c r="K78" s="130">
        <f t="shared" si="311"/>
        <v>1368361084</v>
      </c>
      <c r="L78" s="131">
        <f t="shared" si="311"/>
        <v>1644782179</v>
      </c>
      <c r="M78" s="130">
        <f t="shared" si="311"/>
        <v>1789131915</v>
      </c>
      <c r="N78" s="130">
        <f t="shared" si="311"/>
        <v>1579978428</v>
      </c>
      <c r="O78" s="130">
        <f t="shared" si="311"/>
        <v>1505454848</v>
      </c>
      <c r="P78" s="130">
        <f t="shared" si="311"/>
        <v>1458444943</v>
      </c>
      <c r="Q78" s="130">
        <f t="shared" si="311"/>
        <v>1298235611</v>
      </c>
      <c r="R78" s="130">
        <f t="shared" si="311"/>
        <v>1409744314</v>
      </c>
      <c r="S78" s="130">
        <f t="shared" si="311"/>
        <v>1810165333</v>
      </c>
      <c r="T78" s="130">
        <f t="shared" si="311"/>
        <v>2071030376</v>
      </c>
      <c r="U78" s="130">
        <f t="shared" si="311"/>
        <v>1548992023</v>
      </c>
      <c r="V78" s="130">
        <f t="shared" si="311"/>
        <v>1377624163</v>
      </c>
      <c r="W78" s="130">
        <f t="shared" si="311"/>
        <v>1379272351</v>
      </c>
      <c r="X78" s="131">
        <f t="shared" si="311"/>
        <v>1533939934</v>
      </c>
      <c r="Y78" s="130">
        <f t="shared" si="311"/>
        <v>1802392509</v>
      </c>
      <c r="Z78" s="130">
        <f t="shared" si="311"/>
        <v>1656495221</v>
      </c>
      <c r="AA78" s="130">
        <f t="shared" si="311"/>
        <v>1611100001</v>
      </c>
      <c r="AB78" s="130">
        <f t="shared" si="311"/>
        <v>1434521603</v>
      </c>
      <c r="AC78" s="130">
        <f t="shared" si="311"/>
        <v>1304827307</v>
      </c>
      <c r="AD78" s="130">
        <f t="shared" si="311"/>
        <v>1583451847</v>
      </c>
      <c r="AE78" s="130">
        <f t="shared" si="311"/>
        <v>1784369213</v>
      </c>
      <c r="AF78" s="130">
        <f t="shared" si="311"/>
        <v>1780996244</v>
      </c>
      <c r="AG78" s="130">
        <f t="shared" si="311"/>
        <v>1807332729</v>
      </c>
      <c r="AH78" s="130">
        <f t="shared" si="311"/>
        <v>1389852700</v>
      </c>
      <c r="AI78" s="130">
        <f t="shared" si="312" ref="AI78:BH78">SUM(AI73:AI77)</f>
        <v>1384976738</v>
      </c>
      <c r="AJ78" s="185">
        <f t="shared" si="312"/>
        <v>1612206351</v>
      </c>
      <c r="AK78" s="309">
        <f t="shared" si="312"/>
        <v>1578700814</v>
      </c>
      <c r="AL78" s="309">
        <f t="shared" si="312"/>
        <v>1697148577.02</v>
      </c>
      <c r="AM78" s="309">
        <f t="shared" si="312"/>
        <v>1600226587</v>
      </c>
      <c r="AN78" s="309">
        <f t="shared" si="312"/>
        <v>1497146189</v>
      </c>
      <c r="AO78" s="309">
        <f t="shared" si="312"/>
        <v>1288353976</v>
      </c>
      <c r="AP78" s="309">
        <f t="shared" si="312"/>
        <v>1471284113</v>
      </c>
      <c r="AQ78" s="309">
        <f t="shared" si="312"/>
        <v>1722551205</v>
      </c>
      <c r="AR78" s="309">
        <f t="shared" si="312"/>
        <v>1988524279</v>
      </c>
      <c r="AS78" s="309">
        <f t="shared" si="312"/>
        <v>1764067008</v>
      </c>
      <c r="AT78" s="309">
        <f t="shared" si="312"/>
        <v>1352818615</v>
      </c>
      <c r="AU78" s="309">
        <f t="shared" si="312"/>
        <v>1372191416</v>
      </c>
      <c r="AV78" s="421">
        <f t="shared" si="312"/>
        <v>1561312074</v>
      </c>
      <c r="AW78" s="421">
        <f t="shared" si="312"/>
        <v>1598701354</v>
      </c>
      <c r="AX78" s="421">
        <f t="shared" si="312"/>
        <v>1638062191</v>
      </c>
      <c r="AY78" s="421">
        <f t="shared" si="312"/>
        <v>1575959252</v>
      </c>
      <c r="AZ78" s="421">
        <f t="shared" si="312"/>
        <v>1405530592</v>
      </c>
      <c r="BA78" s="421">
        <f t="shared" si="312"/>
        <v>1309274030</v>
      </c>
      <c r="BB78" s="421">
        <f t="shared" si="312"/>
        <v>1364518423</v>
      </c>
      <c r="BC78" s="421">
        <f t="shared" si="312"/>
        <v>1742394950</v>
      </c>
      <c r="BD78" s="421">
        <f t="shared" si="312"/>
        <v>1814713173</v>
      </c>
      <c r="BE78" s="421">
        <f t="shared" si="312"/>
        <v>1701768912</v>
      </c>
      <c r="BF78" s="421">
        <f t="shared" si="312"/>
        <v>1421031593</v>
      </c>
      <c r="BG78" s="421">
        <f t="shared" si="312"/>
        <v>1427443640</v>
      </c>
      <c r="BH78" s="445">
        <f t="shared" si="312"/>
        <v>1523108523</v>
      </c>
      <c r="BI78" s="129">
        <f>SUM(BI73:BI77)</f>
        <v>1683037006</v>
      </c>
      <c r="BJ78" s="498">
        <f>SUM(BJ73:BJ77)</f>
        <v>1608706787</v>
      </c>
      <c r="BK78" s="498">
        <f>SUM(BK73:BK77)</f>
        <v>1541046434</v>
      </c>
      <c r="BL78" s="421"/>
      <c r="BM78" s="421"/>
      <c r="BN78" s="421"/>
      <c r="BO78" s="421"/>
      <c r="BP78" s="421"/>
      <c r="BQ78" s="421"/>
      <c r="BR78" s="421"/>
      <c r="BS78" s="421"/>
      <c r="BT78" s="445"/>
      <c r="BU78" s="78">
        <f t="shared" si="313" ref="BU78:EB85">SUM(BU73:BU77)</f>
        <v>-164120712</v>
      </c>
      <c r="BV78" s="132">
        <f t="shared" si="314" ref="BV78:BX78">SUM(BV73:BV77)</f>
        <v>18684371</v>
      </c>
      <c r="BW78" s="132">
        <f t="shared" si="314"/>
        <v>-101681604</v>
      </c>
      <c r="BX78" s="132">
        <f t="shared" si="314"/>
        <v>-30718930</v>
      </c>
      <c r="BY78" s="132">
        <f t="shared" si="315" ref="BY78">SUM(BY73:BY77)</f>
        <v>68603186</v>
      </c>
      <c r="BZ78" s="132">
        <f t="shared" si="316" ref="BZ78:CH78">SUM(BZ73:BZ77)</f>
        <v>97958562</v>
      </c>
      <c r="CA78" s="132">
        <f t="shared" si="316"/>
        <v>-65171316</v>
      </c>
      <c r="CB78" s="132">
        <f t="shared" si="316"/>
        <v>15596006</v>
      </c>
      <c r="CC78" s="132">
        <f t="shared" si="316"/>
        <v>10911267</v>
      </c>
      <c r="CD78" s="386">
        <f t="shared" si="316"/>
        <v>-110842245</v>
      </c>
      <c r="CE78" s="409">
        <f t="shared" si="316"/>
        <v>13260594</v>
      </c>
      <c r="CF78" s="132">
        <f t="shared" si="316"/>
        <v>76516793</v>
      </c>
      <c r="CG78" s="132">
        <f t="shared" si="316"/>
        <v>105645153</v>
      </c>
      <c r="CH78" s="132">
        <f t="shared" si="316"/>
        <v>-23923340</v>
      </c>
      <c r="CI78" s="132">
        <f t="shared" si="317" ref="CI78:CJ78">SUM(CI73:CI77)</f>
        <v>6591696</v>
      </c>
      <c r="CJ78" s="227">
        <f t="shared" si="317"/>
        <v>173707533</v>
      </c>
      <c r="CK78" s="227">
        <f t="shared" si="318" ref="CK78:CL78">SUM(CK73:CK77)</f>
        <v>-25796120</v>
      </c>
      <c r="CL78" s="227">
        <f t="shared" si="318"/>
        <v>-290034132</v>
      </c>
      <c r="CM78" s="227">
        <f t="shared" si="319" ref="CM78:CN78">SUM(CM73:CM77)</f>
        <v>258340706</v>
      </c>
      <c r="CN78" s="253">
        <f t="shared" si="319"/>
        <v>12228537</v>
      </c>
      <c r="CO78" s="253">
        <f t="shared" si="320" ref="CO78:CQ78">SUM(CO73:CO77)</f>
        <v>5704387</v>
      </c>
      <c r="CP78" s="366">
        <f t="shared" si="320"/>
        <v>78266417</v>
      </c>
      <c r="CQ78" s="335">
        <f t="shared" si="320"/>
        <v>-223691695</v>
      </c>
      <c r="CR78" s="253">
        <f t="shared" si="321" ref="CR78:CS78">SUM(CR73:CR77)</f>
        <v>40653356.019999981</v>
      </c>
      <c r="CS78" s="253">
        <f t="shared" si="321"/>
        <v>-10873414</v>
      </c>
      <c r="CT78" s="253">
        <f t="shared" si="322" ref="CT78">SUM(CT73:CT77)</f>
        <v>62624586</v>
      </c>
      <c r="CU78" s="253">
        <f t="shared" si="323" ref="CU78">SUM(CU73:CU77)</f>
        <v>-16473331</v>
      </c>
      <c r="CV78" s="253">
        <f t="shared" si="324" ref="CV78">SUM(CV73:CV77)</f>
        <v>-112167734</v>
      </c>
      <c r="CW78" s="253">
        <f t="shared" si="325" ref="CW78">SUM(CW73:CW77)</f>
        <v>-61818008</v>
      </c>
      <c r="CX78" s="253">
        <f t="shared" si="326" ref="CX78">SUM(CX73:CX77)</f>
        <v>207528035</v>
      </c>
      <c r="CY78" s="253">
        <f t="shared" si="327" ref="CY78">SUM(CY73:CY77)</f>
        <v>-43265721</v>
      </c>
      <c r="CZ78" s="253">
        <f t="shared" si="328" ref="CZ78">SUM(CZ73:CZ77)</f>
        <v>-37034085</v>
      </c>
      <c r="DA78" s="253">
        <f t="shared" si="329" ref="DA78">SUM(DA73:DA77)</f>
        <v>-12785322</v>
      </c>
      <c r="DB78" s="366">
        <f t="shared" si="330" ref="DB78">SUM(DB73:DB77)</f>
        <v>-50894277</v>
      </c>
      <c r="DC78" s="366">
        <f t="shared" si="331" ref="DC78">SUM(DC73:DC77)</f>
        <v>20000540</v>
      </c>
      <c r="DD78" s="366">
        <f t="shared" si="332" ref="DD78">SUM(DD73:DD77)</f>
        <v>-59086386.019999981</v>
      </c>
      <c r="DE78" s="366">
        <f t="shared" si="333" ref="DE78">SUM(DE73:DE77)</f>
        <v>-24267335</v>
      </c>
      <c r="DF78" s="366">
        <f t="shared" si="334" ref="DF78">SUM(DF73:DF77)</f>
        <v>-91615597</v>
      </c>
      <c r="DG78" s="366">
        <f t="shared" si="335" ref="DG78">SUM(DG73:DG77)</f>
        <v>20920054</v>
      </c>
      <c r="DH78" s="366">
        <f t="shared" si="336" ref="DH78">SUM(DH73:DH77)</f>
        <v>-106765690</v>
      </c>
      <c r="DI78" s="366">
        <f t="shared" si="337" ref="DI78">SUM(DI73:DI77)</f>
        <v>19843745</v>
      </c>
      <c r="DJ78" s="366">
        <f t="shared" si="338" ref="DJ78">SUM(DJ73:DJ77)</f>
        <v>-173811106</v>
      </c>
      <c r="DK78" s="366">
        <f t="shared" si="339" ref="DK78:DL78">SUM(DK73:DK77)</f>
        <v>-62298096</v>
      </c>
      <c r="DL78" s="366">
        <f t="shared" si="339"/>
        <v>68212978</v>
      </c>
      <c r="DM78" s="366">
        <f t="shared" si="340" ref="DM78:DN78">SUM(DM73:DM77)</f>
        <v>55252224</v>
      </c>
      <c r="DN78" s="366">
        <f t="shared" si="340"/>
        <v>-38203551</v>
      </c>
      <c r="DO78" s="366">
        <f t="shared" si="341" ref="DO78:DP78">SUM(DO73:DO77)</f>
        <v>84335652</v>
      </c>
      <c r="DP78" s="366">
        <f t="shared" si="341"/>
        <v>-29355404</v>
      </c>
      <c r="DQ78" s="366">
        <f t="shared" si="342" ref="DQ78">SUM(DQ73:DQ77)</f>
        <v>-34912818</v>
      </c>
      <c r="EA78" s="265"/>
      <c r="EB78" s="78">
        <f t="shared" si="313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0"/>
      <c r="BJ79" s="503"/>
      <c r="BK79" s="297"/>
      <c r="BL79" s="281"/>
      <c r="BM79" s="281"/>
      <c r="BN79" s="281"/>
      <c r="BO79" s="43"/>
      <c r="BP79" s="281"/>
      <c r="BQ79" s="281"/>
      <c r="BR79" s="281"/>
      <c r="BS79" s="281"/>
      <c r="BT79" s="281"/>
      <c r="BU79" s="40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101654644.21000001</v>
      </c>
      <c r="D80" s="91">
        <f t="shared" si="343" ref="D80:P80">D94-D87</f>
        <v>85666264.879999995</v>
      </c>
      <c r="E80" s="91">
        <f t="shared" si="343"/>
        <v>80834927.359999999</v>
      </c>
      <c r="F80" s="91">
        <f t="shared" si="343"/>
        <v>80186481.939999998</v>
      </c>
      <c r="G80" s="91">
        <f t="shared" si="343"/>
        <v>113031806.05999999</v>
      </c>
      <c r="H80" s="91">
        <f t="shared" si="343"/>
        <v>122312549.53</v>
      </c>
      <c r="I80" s="91">
        <f t="shared" si="343"/>
        <v>100560841.35999998</v>
      </c>
      <c r="J80" s="91">
        <f t="shared" si="343"/>
        <v>89716680.61999999</v>
      </c>
      <c r="K80" s="91">
        <f t="shared" si="343"/>
        <v>83786459.780000001</v>
      </c>
      <c r="L80" s="92">
        <f t="shared" si="343"/>
        <v>115559661.09</v>
      </c>
      <c r="M80" s="91">
        <f t="shared" si="343"/>
        <v>138406198.63999999</v>
      </c>
      <c r="N80" s="164">
        <f t="shared" si="343"/>
        <v>112939367.49000001</v>
      </c>
      <c r="O80" s="164">
        <f t="shared" si="343"/>
        <v>112780419.95999999</v>
      </c>
      <c r="P80" s="164">
        <f t="shared" si="343"/>
        <v>111986096.47</v>
      </c>
      <c r="Q80" s="164">
        <f t="shared" si="344" ref="Q80:R80">Q94-Q87</f>
        <v>102703682.09</v>
      </c>
      <c r="R80" s="91">
        <f t="shared" si="344"/>
        <v>105470534.50999999</v>
      </c>
      <c r="S80" s="91">
        <f t="shared" si="345" ref="S80:T80">S94-S87</f>
        <v>143383603.80000001</v>
      </c>
      <c r="T80" s="91">
        <f t="shared" si="345"/>
        <v>157368188.34</v>
      </c>
      <c r="U80" s="91">
        <f t="shared" si="346" ref="U80:V80">U94-U87</f>
        <v>122800277.83999999</v>
      </c>
      <c r="V80" s="91">
        <f t="shared" si="346"/>
        <v>95616461.340000004</v>
      </c>
      <c r="W80" s="91">
        <f t="shared" si="347" ref="W80:X80">W94-W87</f>
        <v>132988895.17999999</v>
      </c>
      <c r="X80" s="92">
        <f t="shared" si="347"/>
        <v>119058195.58</v>
      </c>
      <c r="Y80" s="91">
        <f t="shared" si="348" ref="Y80:Z80">Y94-Y87</f>
        <v>132537998</v>
      </c>
      <c r="Z80" s="91">
        <f t="shared" si="348"/>
        <v>121013247.72</v>
      </c>
      <c r="AA80" s="91">
        <f t="shared" si="349" ref="AA80:AB80">AA94-AA87</f>
        <v>131080408.85000002</v>
      </c>
      <c r="AB80" s="91">
        <f t="shared" si="349"/>
        <v>108014866.73</v>
      </c>
      <c r="AC80" s="91">
        <f t="shared" si="350" ref="AC80:AD80">AC94-AC87</f>
        <v>96862727.400000006</v>
      </c>
      <c r="AD80" s="91">
        <f t="shared" si="350"/>
        <v>112103013.02000001</v>
      </c>
      <c r="AE80" s="91">
        <f t="shared" si="351" ref="AE80:AF80">AE94-AE87</f>
        <v>132394364</v>
      </c>
      <c r="AF80" s="91">
        <f t="shared" si="351"/>
        <v>134800884.65000001</v>
      </c>
      <c r="AG80" s="91">
        <f t="shared" si="352" ref="AG80:AH80">AG94-AG87</f>
        <v>139240192.07999998</v>
      </c>
      <c r="AH80" s="192">
        <f t="shared" si="352"/>
        <v>99506527.25</v>
      </c>
      <c r="AI80" s="192">
        <f t="shared" si="353" ref="AI80">AI94-AI87</f>
        <v>101339671.88</v>
      </c>
      <c r="AJ80" s="179">
        <f t="shared" si="354" ref="AJ80:AO80">AJ94-AJ87</f>
        <v>131338097.84999999</v>
      </c>
      <c r="AK80" s="307">
        <f t="shared" si="354"/>
        <v>141467551.97999999</v>
      </c>
      <c r="AL80" s="307">
        <f t="shared" si="354"/>
        <v>139249517.81</v>
      </c>
      <c r="AM80" s="282">
        <f t="shared" si="354"/>
        <v>133463308.16</v>
      </c>
      <c r="AN80" s="282">
        <f t="shared" si="354"/>
        <v>134625937.37</v>
      </c>
      <c r="AO80" s="282">
        <f t="shared" si="354"/>
        <v>92075868.460000008</v>
      </c>
      <c r="AP80" s="282">
        <f t="shared" si="355" ref="AP80:AQ80">AP94-AP87</f>
        <v>111206995.22999999</v>
      </c>
      <c r="AQ80" s="282">
        <f t="shared" si="355"/>
        <v>131838186.61</v>
      </c>
      <c r="AR80" s="282">
        <f t="shared" si="356" ref="AR80:AS80">AR94-AR87</f>
        <v>169936190.30000001</v>
      </c>
      <c r="AS80" s="282">
        <f t="shared" si="356"/>
        <v>137278212.91</v>
      </c>
      <c r="AT80" s="282">
        <f t="shared" si="357" ref="AT80:AU80">AT94-AT87</f>
        <v>90177648.900000006</v>
      </c>
      <c r="AU80" s="282">
        <f t="shared" si="357"/>
        <v>-22114780.119999997</v>
      </c>
      <c r="AV80" s="299">
        <f t="shared" si="358" ref="AV80:AW80">AV94-AV87</f>
        <v>5926189.4800000042</v>
      </c>
      <c r="AW80" s="282">
        <f t="shared" si="358"/>
        <v>-13714596.5</v>
      </c>
      <c r="AX80" s="282">
        <f t="shared" si="359" ref="AX80:AY80">AX94-AX87</f>
        <v>-16082689.129999995</v>
      </c>
      <c r="AY80" s="282">
        <f t="shared" si="359"/>
        <v>168372455.94999999</v>
      </c>
      <c r="AZ80" s="282">
        <f t="shared" si="360" ref="AZ80:BA80">AZ94-AZ87</f>
        <v>120050678.95</v>
      </c>
      <c r="BA80" s="282">
        <f t="shared" si="360"/>
        <v>120909253.34999999</v>
      </c>
      <c r="BB80" s="282">
        <f t="shared" si="361" ref="BB80:BC80">BB94-BB87</f>
        <v>109143419.27</v>
      </c>
      <c r="BC80" s="282">
        <f t="shared" si="361"/>
        <v>112846718.26000001</v>
      </c>
      <c r="BD80" s="282">
        <f>BD94-BD87</f>
        <v>160089988.62</v>
      </c>
      <c r="BE80" s="282">
        <f t="shared" si="362" ref="BE80:BG80">BE94-BE87</f>
        <v>-33975105.670000002</v>
      </c>
      <c r="BF80" s="282">
        <f t="shared" si="362"/>
        <v>110640993.37</v>
      </c>
      <c r="BG80" s="282">
        <f t="shared" si="362"/>
        <v>110423598.50999999</v>
      </c>
      <c r="BH80" s="299">
        <f t="shared" si="363" ref="BH80">BH94-BH87</f>
        <v>134796576.75999999</v>
      </c>
      <c r="BI80" s="90">
        <f t="shared" si="364" ref="BI80">BI94-BI87</f>
        <v>157703164.43000001</v>
      </c>
      <c r="BJ80" s="506">
        <f>BJ94-BJ87</f>
        <v>141193457.12</v>
      </c>
      <c r="BK80" s="506">
        <f>BK94-BK87</f>
        <v>133264487.75</v>
      </c>
      <c r="BL80" s="282"/>
      <c r="BM80" s="282"/>
      <c r="BN80" s="282"/>
      <c r="BO80" s="282"/>
      <c r="BP80" s="282"/>
      <c r="BQ80" s="282"/>
      <c r="BR80" s="282"/>
      <c r="BS80" s="282"/>
      <c r="BT80" s="282"/>
      <c r="BU80" s="90">
        <f t="shared" si="365" ref="BU80:CD84">O80-C80</f>
        <v>11125775.749999985</v>
      </c>
      <c r="BV80" s="93">
        <f t="shared" si="365"/>
        <v>26319831.590000004</v>
      </c>
      <c r="BW80" s="93">
        <f t="shared" si="365"/>
        <v>21868754.730000004</v>
      </c>
      <c r="BX80" s="93">
        <f t="shared" si="365"/>
        <v>25284052.569999993</v>
      </c>
      <c r="BY80" s="93">
        <f t="shared" si="365"/>
        <v>30351797.740000024</v>
      </c>
      <c r="BZ80" s="93">
        <f t="shared" si="365"/>
        <v>35055638.810000002</v>
      </c>
      <c r="CA80" s="93">
        <f t="shared" si="365"/>
        <v>22239436.480000004</v>
      </c>
      <c r="CB80" s="93">
        <f t="shared" si="365"/>
        <v>5899780.7200000137</v>
      </c>
      <c r="CC80" s="93">
        <f t="shared" si="365"/>
        <v>49202435.399999991</v>
      </c>
      <c r="CD80" s="393">
        <f t="shared" si="365"/>
        <v>3498534.4899999946</v>
      </c>
      <c r="CE80" s="416">
        <f t="shared" si="366" ref="CE80:CN84">Y80-M80</f>
        <v>-5868200.6399999857</v>
      </c>
      <c r="CF80" s="93">
        <f t="shared" si="366"/>
        <v>8073880.2299999893</v>
      </c>
      <c r="CG80" s="93">
        <f t="shared" si="366"/>
        <v>18299988.89000003</v>
      </c>
      <c r="CH80" s="93">
        <f t="shared" si="366"/>
        <v>-3971229.7399999946</v>
      </c>
      <c r="CI80" s="93">
        <f t="shared" si="366"/>
        <v>-5840954.6899999976</v>
      </c>
      <c r="CJ80" s="234">
        <f t="shared" si="366"/>
        <v>6632478.5100000203</v>
      </c>
      <c r="CK80" s="234">
        <f t="shared" si="366"/>
        <v>-10989239.800000012</v>
      </c>
      <c r="CL80" s="234">
        <f t="shared" si="366"/>
        <v>-22567303.689999998</v>
      </c>
      <c r="CM80" s="234">
        <f t="shared" si="366"/>
        <v>16439914.239999995</v>
      </c>
      <c r="CN80" s="247">
        <f t="shared" si="366"/>
        <v>3890065.9099999964</v>
      </c>
      <c r="CO80" s="247">
        <f t="shared" si="367" ref="CO80:CX84">AI80-W80</f>
        <v>-31649223.299999997</v>
      </c>
      <c r="CP80" s="373">
        <f t="shared" si="367"/>
        <v>12279902.269999996</v>
      </c>
      <c r="CQ80" s="342">
        <f t="shared" si="367"/>
        <v>8929553.9799999893</v>
      </c>
      <c r="CR80" s="247">
        <f t="shared" si="367"/>
        <v>18236270.090000004</v>
      </c>
      <c r="CS80" s="247">
        <f t="shared" si="367"/>
        <v>2382899.3099999726</v>
      </c>
      <c r="CT80" s="247">
        <f t="shared" si="367"/>
        <v>26611070.640000001</v>
      </c>
      <c r="CU80" s="247">
        <f t="shared" si="367"/>
        <v>-4786858.9399999976</v>
      </c>
      <c r="CV80" s="247">
        <f t="shared" si="367"/>
        <v>-896017.79000002146</v>
      </c>
      <c r="CW80" s="247">
        <f t="shared" si="367"/>
        <v>-556177.3900000006</v>
      </c>
      <c r="CX80" s="247">
        <f t="shared" si="367"/>
        <v>35135305.650000006</v>
      </c>
      <c r="CY80" s="247">
        <f t="shared" si="368" ref="CY80:DH84">AS80-AG80</f>
        <v>-1961979.1699999869</v>
      </c>
      <c r="CZ80" s="247">
        <f t="shared" si="368"/>
        <v>-9328878.349999994</v>
      </c>
      <c r="DA80" s="247">
        <f t="shared" si="368"/>
        <v>-123454452</v>
      </c>
      <c r="DB80" s="373">
        <f t="shared" si="368"/>
        <v>-125411908.36999999</v>
      </c>
      <c r="DC80" s="373">
        <f t="shared" si="368"/>
        <v>-155182148.47999999</v>
      </c>
      <c r="DD80" s="373">
        <f t="shared" si="368"/>
        <v>-155332206.94</v>
      </c>
      <c r="DE80" s="373">
        <f t="shared" si="368"/>
        <v>34909147.789999992</v>
      </c>
      <c r="DF80" s="373">
        <f t="shared" si="368"/>
        <v>-14575258.420000002</v>
      </c>
      <c r="DG80" s="373">
        <f t="shared" si="368"/>
        <v>28833384.889999986</v>
      </c>
      <c r="DH80" s="373">
        <f t="shared" si="368"/>
        <v>-2063575.9599999934</v>
      </c>
      <c r="DI80" s="373">
        <f t="shared" si="369" ref="DI80:DQ84">BC80-AQ80</f>
        <v>-18991468.349999994</v>
      </c>
      <c r="DJ80" s="373">
        <f t="shared" si="369"/>
        <v>-9846201.6800000072</v>
      </c>
      <c r="DK80" s="373">
        <f t="shared" si="369"/>
        <v>-171253318.57999998</v>
      </c>
      <c r="DL80" s="373">
        <f t="shared" si="369"/>
        <v>20463344.469999999</v>
      </c>
      <c r="DM80" s="373">
        <f t="shared" si="369"/>
        <v>132538378.63</v>
      </c>
      <c r="DN80" s="373">
        <f t="shared" si="369"/>
        <v>128870387.27999999</v>
      </c>
      <c r="DO80" s="373">
        <f t="shared" si="369"/>
        <v>171417760.93000001</v>
      </c>
      <c r="DP80" s="373">
        <f t="shared" si="369"/>
        <v>157276146.25</v>
      </c>
      <c r="DQ80" s="373">
        <f t="shared" si="369"/>
        <v>-35107968.199999988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7600786.0699999994</v>
      </c>
      <c r="D81" s="91">
        <f t="shared" si="370" ref="D81:Y81">D95-D88</f>
        <v>6630521.9400000004</v>
      </c>
      <c r="E81" s="91">
        <f t="shared" si="370"/>
        <v>5944918.3399999999</v>
      </c>
      <c r="F81" s="91">
        <f t="shared" si="370"/>
        <v>6045476.5200000005</v>
      </c>
      <c r="G81" s="91">
        <f t="shared" si="370"/>
        <v>7285412.959999999</v>
      </c>
      <c r="H81" s="91">
        <f t="shared" si="370"/>
        <v>7924361.2400000002</v>
      </c>
      <c r="I81" s="91">
        <f t="shared" si="370"/>
        <v>7030738.1600000001</v>
      </c>
      <c r="J81" s="91">
        <f t="shared" si="370"/>
        <v>6870580.6099999994</v>
      </c>
      <c r="K81" s="91">
        <f t="shared" si="370"/>
        <v>6435459.6399999997</v>
      </c>
      <c r="L81" s="92">
        <f t="shared" si="370"/>
        <v>8618831.3900000006</v>
      </c>
      <c r="M81" s="91">
        <f t="shared" si="370"/>
        <v>10229161.920000002</v>
      </c>
      <c r="N81" s="164">
        <f t="shared" si="370"/>
        <v>8152028.6599999992</v>
      </c>
      <c r="O81" s="164">
        <f t="shared" si="370"/>
        <v>7474263.4500000002</v>
      </c>
      <c r="P81" s="164">
        <f t="shared" si="370"/>
        <v>7844410.2499999991</v>
      </c>
      <c r="Q81" s="164">
        <f t="shared" si="370"/>
        <v>7174798.3799999999</v>
      </c>
      <c r="R81" s="91">
        <f t="shared" si="370"/>
        <v>7081914.6000000006</v>
      </c>
      <c r="S81" s="91">
        <f t="shared" si="370"/>
        <v>9374468.5899999999</v>
      </c>
      <c r="T81" s="91">
        <f t="shared" si="370"/>
        <v>9199422.4399999976</v>
      </c>
      <c r="U81" s="91">
        <f t="shared" si="370"/>
        <v>7353443.8100000015</v>
      </c>
      <c r="V81" s="91">
        <f t="shared" si="370"/>
        <v>5760628.8100000005</v>
      </c>
      <c r="W81" s="91">
        <f t="shared" si="370"/>
        <v>8763245.5899999999</v>
      </c>
      <c r="X81" s="92">
        <f t="shared" si="370"/>
        <v>8069956.4500000002</v>
      </c>
      <c r="Y81" s="91">
        <f t="shared" si="370"/>
        <v>9160246.75</v>
      </c>
      <c r="Z81" s="91">
        <f t="shared" si="371" ref="Z81:AA81">Z95-Z88</f>
        <v>9168350.3599999994</v>
      </c>
      <c r="AA81" s="91">
        <f t="shared" si="371"/>
        <v>10568820.490000002</v>
      </c>
      <c r="AB81" s="91">
        <f t="shared" si="372" ref="AB81:AC81">AB95-AB88</f>
        <v>8609896.8699999992</v>
      </c>
      <c r="AC81" s="91">
        <f t="shared" si="372"/>
        <v>8376059.2400000002</v>
      </c>
      <c r="AD81" s="91">
        <f t="shared" si="373" ref="AD81:AE81">AD95-AD88</f>
        <v>8815611.5500000007</v>
      </c>
      <c r="AE81" s="91">
        <f t="shared" si="373"/>
        <v>9395935.75</v>
      </c>
      <c r="AF81" s="91">
        <f t="shared" si="374" ref="AF81:AG81">AF95-AF88</f>
        <v>8668004.4299999997</v>
      </c>
      <c r="AG81" s="91">
        <f t="shared" si="374"/>
        <v>8495042.4400000013</v>
      </c>
      <c r="AH81" s="192">
        <f t="shared" si="375" ref="AH81:AI81">AH95-AH88</f>
        <v>6487610.0099999998</v>
      </c>
      <c r="AI81" s="192">
        <f t="shared" si="375"/>
        <v>5088018.3799999999</v>
      </c>
      <c r="AJ81" s="179">
        <f t="shared" si="376" ref="AJ81:AK81">AJ95-AJ88</f>
        <v>7762671.0700000003</v>
      </c>
      <c r="AK81" s="307">
        <f t="shared" si="376"/>
        <v>6222269.1500000004</v>
      </c>
      <c r="AL81" s="307">
        <f t="shared" si="377" ref="AL81:AM81">AL95-AL88</f>
        <v>7264357.6600000001</v>
      </c>
      <c r="AM81" s="282">
        <f t="shared" si="377"/>
        <v>7867521.21</v>
      </c>
      <c r="AN81" s="282">
        <f t="shared" si="378" ref="AN81:AO81">AN95-AN88</f>
        <v>11882939.43</v>
      </c>
      <c r="AO81" s="282">
        <f t="shared" si="378"/>
        <v>6466891.6699999999</v>
      </c>
      <c r="AP81" s="282">
        <f t="shared" si="379" ref="AP81:AQ81">AP95-AP88</f>
        <v>6836603.6100000003</v>
      </c>
      <c r="AQ81" s="282">
        <f t="shared" si="379"/>
        <v>8016795.8600000003</v>
      </c>
      <c r="AR81" s="282">
        <f t="shared" si="380" ref="AR81:AS81">AR95-AR88</f>
        <v>10112421.07</v>
      </c>
      <c r="AS81" s="282">
        <f t="shared" si="380"/>
        <v>8340793.1500000004</v>
      </c>
      <c r="AT81" s="282">
        <f t="shared" si="381" ref="AT81:AU81">AT95-AT88</f>
        <v>5898883.8100000005</v>
      </c>
      <c r="AU81" s="282">
        <f t="shared" si="381"/>
        <v>-4660207.25</v>
      </c>
      <c r="AV81" s="299">
        <f t="shared" si="382" ref="AV81:AW81">AV95-AV88</f>
        <v>-2997977.6800000006</v>
      </c>
      <c r="AW81" s="282">
        <f t="shared" si="382"/>
        <v>-4190635.459999999</v>
      </c>
      <c r="AX81" s="282">
        <f t="shared" si="383" ref="AX81:AY81">AX95-AX88</f>
        <v>-4956489.5599999987</v>
      </c>
      <c r="AY81" s="282">
        <f t="shared" si="383"/>
        <v>15847612.630000001</v>
      </c>
      <c r="AZ81" s="282">
        <f t="shared" si="384" ref="AZ81:BA81">AZ95-AZ88</f>
        <v>9585261.6300000008</v>
      </c>
      <c r="BA81" s="282">
        <f t="shared" si="384"/>
        <v>11170174.84</v>
      </c>
      <c r="BB81" s="282">
        <f t="shared" si="385" ref="BB81:BC81">BB95-BB88</f>
        <v>8649427.9600000009</v>
      </c>
      <c r="BC81" s="282">
        <f t="shared" si="385"/>
        <v>8488081.0899999999</v>
      </c>
      <c r="BD81" s="282">
        <f t="shared" si="386" ref="BD81">BD95-BD88</f>
        <v>11722856.800000001</v>
      </c>
      <c r="BE81" s="282">
        <f t="shared" si="387" ref="BE81:BG81">BE95-BE88</f>
        <v>-7947213.9000000004</v>
      </c>
      <c r="BF81" s="282">
        <f t="shared" si="387"/>
        <v>8662360.0600000005</v>
      </c>
      <c r="BG81" s="282">
        <f t="shared" si="387"/>
        <v>8638609.9600000009</v>
      </c>
      <c r="BH81" s="299">
        <f t="shared" si="388" ref="BH81">BH95-BH88</f>
        <v>11071374.550000001</v>
      </c>
      <c r="BI81" s="90">
        <f t="shared" si="389" ref="BI81">BI95-BI88</f>
        <v>11697381.819999998</v>
      </c>
      <c r="BJ81" s="506">
        <f t="shared" si="390" ref="BJ81">BJ95-BJ88</f>
        <v>13260068.390000001</v>
      </c>
      <c r="BK81" s="506">
        <f t="shared" si="391" ref="BK81">BK95-BK88</f>
        <v>11665569.02</v>
      </c>
      <c r="BL81" s="282"/>
      <c r="BM81" s="282"/>
      <c r="BN81" s="282"/>
      <c r="BO81" s="282"/>
      <c r="BP81" s="282"/>
      <c r="BQ81" s="282"/>
      <c r="BR81" s="282"/>
      <c r="BS81" s="282"/>
      <c r="BT81" s="282"/>
      <c r="BU81" s="90">
        <f t="shared" si="365"/>
        <v>-126522.61999999918</v>
      </c>
      <c r="BV81" s="93">
        <f t="shared" si="365"/>
        <v>1213888.3099999987</v>
      </c>
      <c r="BW81" s="93">
        <f t="shared" si="365"/>
        <v>1229880.04</v>
      </c>
      <c r="BX81" s="93">
        <f t="shared" si="365"/>
        <v>1036438.0800000001</v>
      </c>
      <c r="BY81" s="93">
        <f t="shared" si="365"/>
        <v>2089055.6300000008</v>
      </c>
      <c r="BZ81" s="93">
        <f t="shared" si="365"/>
        <v>1275061.1999999974</v>
      </c>
      <c r="CA81" s="93">
        <f t="shared" si="365"/>
        <v>322705.6500000013</v>
      </c>
      <c r="CB81" s="93">
        <f t="shared" si="365"/>
        <v>-1109951.7999999989</v>
      </c>
      <c r="CC81" s="93">
        <f t="shared" si="365"/>
        <v>2327785.9500000002</v>
      </c>
      <c r="CD81" s="393">
        <f t="shared" si="365"/>
        <v>-548874.94000000041</v>
      </c>
      <c r="CE81" s="416">
        <f t="shared" si="366"/>
        <v>-1068915.1700000018</v>
      </c>
      <c r="CF81" s="93">
        <f t="shared" si="366"/>
        <v>1016321.7000000002</v>
      </c>
      <c r="CG81" s="93">
        <f t="shared" si="366"/>
        <v>3094557.0400000019</v>
      </c>
      <c r="CH81" s="93">
        <f t="shared" si="366"/>
        <v>765486.62000000011</v>
      </c>
      <c r="CI81" s="93">
        <f t="shared" si="366"/>
        <v>1201260.8600000003</v>
      </c>
      <c r="CJ81" s="234">
        <f t="shared" si="366"/>
        <v>1733696.9500000002</v>
      </c>
      <c r="CK81" s="234">
        <f t="shared" si="366"/>
        <v>21467.160000000149</v>
      </c>
      <c r="CL81" s="234">
        <f t="shared" si="366"/>
        <v>-531418.00999999791</v>
      </c>
      <c r="CM81" s="234">
        <f t="shared" si="366"/>
        <v>1141598.6299999999</v>
      </c>
      <c r="CN81" s="247">
        <f t="shared" si="366"/>
        <v>726981.19999999925</v>
      </c>
      <c r="CO81" s="247">
        <f t="shared" si="367"/>
        <v>-3675227.21</v>
      </c>
      <c r="CP81" s="373">
        <f t="shared" si="367"/>
        <v>-307285.37999999989</v>
      </c>
      <c r="CQ81" s="342">
        <f t="shared" si="367"/>
        <v>-2937977.5999999996</v>
      </c>
      <c r="CR81" s="247">
        <f t="shared" si="367"/>
        <v>-1903992.6999999993</v>
      </c>
      <c r="CS81" s="247">
        <f t="shared" si="367"/>
        <v>-2701299.2800000021</v>
      </c>
      <c r="CT81" s="247">
        <f t="shared" si="367"/>
        <v>3273042.5600000005</v>
      </c>
      <c r="CU81" s="247">
        <f t="shared" si="367"/>
        <v>-1909167.5700000003</v>
      </c>
      <c r="CV81" s="247">
        <f t="shared" si="367"/>
        <v>-1979007.9400000004</v>
      </c>
      <c r="CW81" s="247">
        <f t="shared" si="367"/>
        <v>-1379139.8899999997</v>
      </c>
      <c r="CX81" s="247">
        <f t="shared" si="367"/>
        <v>1444416.6400000006</v>
      </c>
      <c r="CY81" s="247">
        <f t="shared" si="368"/>
        <v>-154249.29000000097</v>
      </c>
      <c r="CZ81" s="247">
        <f t="shared" si="368"/>
        <v>-588726.19999999925</v>
      </c>
      <c r="DA81" s="247">
        <f t="shared" si="368"/>
        <v>-9748225.629999999</v>
      </c>
      <c r="DB81" s="373">
        <f t="shared" si="368"/>
        <v>-10760648.75</v>
      </c>
      <c r="DC81" s="373">
        <f t="shared" si="368"/>
        <v>-10412904.609999999</v>
      </c>
      <c r="DD81" s="373">
        <f t="shared" si="368"/>
        <v>-12220847.219999999</v>
      </c>
      <c r="DE81" s="373">
        <f t="shared" si="368"/>
        <v>7980091.4200000009</v>
      </c>
      <c r="DF81" s="373">
        <f t="shared" si="368"/>
        <v>-2297677.7999999989</v>
      </c>
      <c r="DG81" s="373">
        <f t="shared" si="368"/>
        <v>4703283.1699999999</v>
      </c>
      <c r="DH81" s="373">
        <f t="shared" si="368"/>
        <v>1812824.3500000006</v>
      </c>
      <c r="DI81" s="373">
        <f t="shared" si="369"/>
        <v>471285.22999999952</v>
      </c>
      <c r="DJ81" s="373">
        <f t="shared" si="369"/>
        <v>1610435.7300000004</v>
      </c>
      <c r="DK81" s="373">
        <f t="shared" si="369"/>
        <v>-16288007.050000001</v>
      </c>
      <c r="DL81" s="373">
        <f t="shared" si="369"/>
        <v>2763476.25</v>
      </c>
      <c r="DM81" s="373">
        <f t="shared" si="369"/>
        <v>13298817.210000001</v>
      </c>
      <c r="DN81" s="373">
        <f t="shared" si="369"/>
        <v>14069352.23</v>
      </c>
      <c r="DO81" s="373">
        <f t="shared" si="369"/>
        <v>15888017.279999997</v>
      </c>
      <c r="DP81" s="373">
        <f t="shared" si="369"/>
        <v>18216557.949999999</v>
      </c>
      <c r="DQ81" s="373">
        <f t="shared" si="369"/>
        <v>-4182043.6100000013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30604744.07</v>
      </c>
      <c r="D82" s="91">
        <f t="shared" si="392" ref="D82:Y82">D96-D89</f>
        <v>26412619.059999999</v>
      </c>
      <c r="E82" s="91">
        <f t="shared" si="392"/>
        <v>26915432.43</v>
      </c>
      <c r="F82" s="91">
        <f t="shared" si="392"/>
        <v>22012185.489999998</v>
      </c>
      <c r="G82" s="91">
        <f t="shared" si="392"/>
        <v>26547786.100000001</v>
      </c>
      <c r="H82" s="91">
        <f t="shared" si="392"/>
        <v>27460755.68</v>
      </c>
      <c r="I82" s="91">
        <f t="shared" si="392"/>
        <v>24697892.519999996</v>
      </c>
      <c r="J82" s="91">
        <f t="shared" si="392"/>
        <v>23716141.399999999</v>
      </c>
      <c r="K82" s="91">
        <f t="shared" si="392"/>
        <v>20841733.289999999</v>
      </c>
      <c r="L82" s="92">
        <f t="shared" si="392"/>
        <v>26858746.829999998</v>
      </c>
      <c r="M82" s="91">
        <f t="shared" si="392"/>
        <v>32409109.249999996</v>
      </c>
      <c r="N82" s="164">
        <f t="shared" si="392"/>
        <v>28059163.310000002</v>
      </c>
      <c r="O82" s="164">
        <f t="shared" si="392"/>
        <v>28555041.350000001</v>
      </c>
      <c r="P82" s="164">
        <f t="shared" si="392"/>
        <v>25784750.100000001</v>
      </c>
      <c r="Q82" s="164">
        <f t="shared" si="392"/>
        <v>23569428.370000001</v>
      </c>
      <c r="R82" s="91">
        <f t="shared" si="392"/>
        <v>23438234.939999998</v>
      </c>
      <c r="S82" s="91">
        <f t="shared" si="392"/>
        <v>28243001.299999997</v>
      </c>
      <c r="T82" s="91">
        <f t="shared" si="392"/>
        <v>29944269.630000003</v>
      </c>
      <c r="U82" s="91">
        <f t="shared" si="392"/>
        <v>27289936.68</v>
      </c>
      <c r="V82" s="91">
        <f t="shared" si="392"/>
        <v>25877871.579999998</v>
      </c>
      <c r="W82" s="91">
        <f t="shared" si="392"/>
        <v>28812784.739999998</v>
      </c>
      <c r="X82" s="92">
        <f t="shared" si="392"/>
        <v>27771739.109999999</v>
      </c>
      <c r="Y82" s="91">
        <f t="shared" si="392"/>
        <v>29094514.670000002</v>
      </c>
      <c r="Z82" s="91">
        <f t="shared" si="393" ref="Z82:AA82">Z96-Z89</f>
        <v>29180150.609999999</v>
      </c>
      <c r="AA82" s="91">
        <f t="shared" si="393"/>
        <v>33662836.619999997</v>
      </c>
      <c r="AB82" s="91">
        <f t="shared" si="394" ref="AB82:AC82">AB96-AB89</f>
        <v>30694933.120000001</v>
      </c>
      <c r="AC82" s="91">
        <f t="shared" si="394"/>
        <v>26257302.5</v>
      </c>
      <c r="AD82" s="91">
        <f t="shared" si="395" ref="AD82:AE82">AD96-AD89</f>
        <v>30417951.920000002</v>
      </c>
      <c r="AE82" s="91">
        <f t="shared" si="395"/>
        <v>40565501.43</v>
      </c>
      <c r="AF82" s="91">
        <f t="shared" si="396" ref="AF82:AG82">AF96-AF89</f>
        <v>31563836.329999998</v>
      </c>
      <c r="AG82" s="91">
        <f t="shared" si="396"/>
        <v>32436314.289999999</v>
      </c>
      <c r="AH82" s="192">
        <f t="shared" si="397" ref="AH82:AI82">AH96-AH89</f>
        <v>26602332.920000002</v>
      </c>
      <c r="AI82" s="192">
        <f t="shared" si="397"/>
        <v>26407285.700000003</v>
      </c>
      <c r="AJ82" s="179">
        <f t="shared" si="398" ref="AJ82:AK82">AJ96-AJ89</f>
        <v>36774568.049999997</v>
      </c>
      <c r="AK82" s="307">
        <f t="shared" si="398"/>
        <v>35107932.960000001</v>
      </c>
      <c r="AL82" s="307">
        <f t="shared" si="399" ref="AL82:AM82">AL96-AL89</f>
        <v>38013870.539999999</v>
      </c>
      <c r="AM82" s="282">
        <f t="shared" si="399"/>
        <v>37457453.829999998</v>
      </c>
      <c r="AN82" s="282">
        <f t="shared" si="400" ref="AN82:AO82">AN96-AN89</f>
        <v>39457877.740000002</v>
      </c>
      <c r="AO82" s="282">
        <f t="shared" si="400"/>
        <v>26079363.670000002</v>
      </c>
      <c r="AP82" s="282">
        <f t="shared" si="401" ref="AP82:AQ82">AP96-AP89</f>
        <v>28929862.170000002</v>
      </c>
      <c r="AQ82" s="282">
        <f t="shared" si="401"/>
        <v>31400080.530000001</v>
      </c>
      <c r="AR82" s="282">
        <f t="shared" si="402" ref="AR82:AS82">AR96-AR89</f>
        <v>39327001.620000005</v>
      </c>
      <c r="AS82" s="282">
        <f t="shared" si="402"/>
        <v>37106081</v>
      </c>
      <c r="AT82" s="282">
        <f t="shared" si="403" ref="AT82:AU82">AT96-AT89</f>
        <v>26447522.640000001</v>
      </c>
      <c r="AU82" s="282">
        <f t="shared" si="403"/>
        <v>-6078186.6400000006</v>
      </c>
      <c r="AV82" s="299">
        <f t="shared" si="404" ref="AV82:AW82">AV96-AV89</f>
        <v>2050404.8999999985</v>
      </c>
      <c r="AW82" s="282">
        <f t="shared" si="404"/>
        <v>-100468.77999999933</v>
      </c>
      <c r="AX82" s="282">
        <f t="shared" si="405" ref="AX82:AY82">AX96-AX89</f>
        <v>-2442481.7800000012</v>
      </c>
      <c r="AY82" s="282">
        <f t="shared" si="405"/>
        <v>56444402.850000001</v>
      </c>
      <c r="AZ82" s="282">
        <f t="shared" si="406" ref="AZ82:BA82">AZ96-AZ89</f>
        <v>33263491.850000001</v>
      </c>
      <c r="BA82" s="282">
        <f t="shared" si="406"/>
        <v>35771077.289999999</v>
      </c>
      <c r="BB82" s="282">
        <f t="shared" si="407" ref="BB82:BC82">BB96-BB89</f>
        <v>31376261.420000002</v>
      </c>
      <c r="BC82" s="282">
        <f t="shared" si="407"/>
        <v>28595406.379999999</v>
      </c>
      <c r="BD82" s="282">
        <f t="shared" si="408" ref="BD82">BD96-BD89</f>
        <v>38237521.950000003</v>
      </c>
      <c r="BE82" s="282">
        <f t="shared" si="409" ref="BE82:BG82">BE96-BE89</f>
        <v>34583964.25</v>
      </c>
      <c r="BF82" s="282">
        <f t="shared" si="409"/>
        <v>33193043.52</v>
      </c>
      <c r="BG82" s="282">
        <f t="shared" si="409"/>
        <v>31937083.789999999</v>
      </c>
      <c r="BH82" s="299">
        <f t="shared" si="410" ref="BH82">BH96-BH89</f>
        <v>35493801.799999997</v>
      </c>
      <c r="BI82" s="90">
        <f>BI96-BI89</f>
        <v>41334426.530000001</v>
      </c>
      <c r="BJ82" s="506">
        <f>BJ96-BJ89</f>
        <v>40398759.25</v>
      </c>
      <c r="BK82" s="506">
        <f>BK96-BK89</f>
        <v>41309626.859999999</v>
      </c>
      <c r="BL82" s="282"/>
      <c r="BM82" s="282"/>
      <c r="BN82" s="282"/>
      <c r="BO82" s="282"/>
      <c r="BP82" s="282"/>
      <c r="BQ82" s="282"/>
      <c r="BR82" s="282"/>
      <c r="BS82" s="282"/>
      <c r="BT82" s="282"/>
      <c r="BU82" s="90">
        <f t="shared" si="365"/>
        <v>-2049702.7199999988</v>
      </c>
      <c r="BV82" s="93">
        <f t="shared" si="365"/>
        <v>-627868.95999999717</v>
      </c>
      <c r="BW82" s="93">
        <f t="shared" si="365"/>
        <v>-3346004.0599999987</v>
      </c>
      <c r="BX82" s="93">
        <f t="shared" si="365"/>
        <v>1426049.4499999993</v>
      </c>
      <c r="BY82" s="93">
        <f t="shared" si="365"/>
        <v>1695215.1999999955</v>
      </c>
      <c r="BZ82" s="93">
        <f t="shared" si="365"/>
        <v>2483513.950000003</v>
      </c>
      <c r="CA82" s="93">
        <f t="shared" si="365"/>
        <v>2592044.1600000039</v>
      </c>
      <c r="CB82" s="93">
        <f t="shared" si="365"/>
        <v>2161730.1799999997</v>
      </c>
      <c r="CC82" s="93">
        <f t="shared" si="365"/>
        <v>7971051.4499999993</v>
      </c>
      <c r="CD82" s="393">
        <f t="shared" si="365"/>
        <v>912992.28000000119</v>
      </c>
      <c r="CE82" s="416">
        <f t="shared" si="366"/>
        <v>-3314594.5799999945</v>
      </c>
      <c r="CF82" s="93">
        <f t="shared" si="366"/>
        <v>1120987.299999997</v>
      </c>
      <c r="CG82" s="93">
        <f t="shared" si="366"/>
        <v>5107795.2699999958</v>
      </c>
      <c r="CH82" s="93">
        <f t="shared" si="366"/>
        <v>4910183.0199999996</v>
      </c>
      <c r="CI82" s="93">
        <f t="shared" si="366"/>
        <v>2687874.129999999</v>
      </c>
      <c r="CJ82" s="234">
        <f t="shared" si="366"/>
        <v>6979716.9800000042</v>
      </c>
      <c r="CK82" s="234">
        <f t="shared" si="366"/>
        <v>12322500.130000003</v>
      </c>
      <c r="CL82" s="234">
        <f t="shared" si="366"/>
        <v>1619566.6999999955</v>
      </c>
      <c r="CM82" s="234">
        <f t="shared" si="366"/>
        <v>5146377.6099999994</v>
      </c>
      <c r="CN82" s="247">
        <f t="shared" si="366"/>
        <v>724461.34000000358</v>
      </c>
      <c r="CO82" s="247">
        <f t="shared" si="367"/>
        <v>-2405499.0399999954</v>
      </c>
      <c r="CP82" s="373">
        <f t="shared" si="367"/>
        <v>9002828.9399999976</v>
      </c>
      <c r="CQ82" s="342">
        <f t="shared" si="367"/>
        <v>6013418.2899999991</v>
      </c>
      <c r="CR82" s="247">
        <f t="shared" si="367"/>
        <v>8833719.9299999997</v>
      </c>
      <c r="CS82" s="247">
        <f t="shared" si="367"/>
        <v>3794617.2100000009</v>
      </c>
      <c r="CT82" s="247">
        <f t="shared" si="367"/>
        <v>8762944.620000001</v>
      </c>
      <c r="CU82" s="247">
        <f t="shared" si="367"/>
        <v>-177938.82999999821</v>
      </c>
      <c r="CV82" s="247">
        <f t="shared" si="367"/>
        <v>-1488089.75</v>
      </c>
      <c r="CW82" s="247">
        <f t="shared" si="367"/>
        <v>-9165420.8999999985</v>
      </c>
      <c r="CX82" s="247">
        <f t="shared" si="367"/>
        <v>7763165.2900000066</v>
      </c>
      <c r="CY82" s="247">
        <f t="shared" si="368"/>
        <v>4669766.7100000009</v>
      </c>
      <c r="CZ82" s="247">
        <f t="shared" si="368"/>
        <v>-154810.28000000119</v>
      </c>
      <c r="DA82" s="247">
        <f t="shared" si="368"/>
        <v>-32485472.340000004</v>
      </c>
      <c r="DB82" s="373">
        <f t="shared" si="368"/>
        <v>-34724163.149999999</v>
      </c>
      <c r="DC82" s="373">
        <f t="shared" si="368"/>
        <v>-35208401.740000002</v>
      </c>
      <c r="DD82" s="373">
        <f t="shared" si="368"/>
        <v>-40456352.32</v>
      </c>
      <c r="DE82" s="373">
        <f t="shared" si="368"/>
        <v>18986949.020000003</v>
      </c>
      <c r="DF82" s="373">
        <f t="shared" si="368"/>
        <v>-6194385.8900000006</v>
      </c>
      <c r="DG82" s="373">
        <f t="shared" si="368"/>
        <v>9691713.6199999973</v>
      </c>
      <c r="DH82" s="373">
        <f t="shared" si="368"/>
        <v>2446399.25</v>
      </c>
      <c r="DI82" s="373">
        <f t="shared" si="369"/>
        <v>-2804674.1500000022</v>
      </c>
      <c r="DJ82" s="373">
        <f t="shared" si="369"/>
        <v>-1089479.6700000018</v>
      </c>
      <c r="DK82" s="373">
        <f t="shared" si="369"/>
        <v>-2522116.75</v>
      </c>
      <c r="DL82" s="373">
        <f t="shared" si="369"/>
        <v>6745520.879999999</v>
      </c>
      <c r="DM82" s="373">
        <f t="shared" si="369"/>
        <v>38015270.43</v>
      </c>
      <c r="DN82" s="373">
        <f t="shared" si="369"/>
        <v>33443396.899999999</v>
      </c>
      <c r="DO82" s="373">
        <f t="shared" si="369"/>
        <v>41434895.310000002</v>
      </c>
      <c r="DP82" s="373">
        <f t="shared" si="369"/>
        <v>42841241.030000001</v>
      </c>
      <c r="DQ82" s="373">
        <f t="shared" si="369"/>
        <v>-15134775.990000002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25899689.530000001</v>
      </c>
      <c r="D83" s="91">
        <f t="shared" si="411" ref="D83:Y83">D97-D90</f>
        <v>22557977.519999996</v>
      </c>
      <c r="E83" s="91">
        <f t="shared" si="411"/>
        <v>20691613.41</v>
      </c>
      <c r="F83" s="91">
        <f t="shared" si="411"/>
        <v>19815708.329999998</v>
      </c>
      <c r="G83" s="91">
        <f t="shared" si="411"/>
        <v>22499867.420000002</v>
      </c>
      <c r="H83" s="91">
        <f t="shared" si="411"/>
        <v>22065882.43</v>
      </c>
      <c r="I83" s="91">
        <f t="shared" si="411"/>
        <v>22509027.329999998</v>
      </c>
      <c r="J83" s="91">
        <f t="shared" si="411"/>
        <v>20896548.969999999</v>
      </c>
      <c r="K83" s="91">
        <f t="shared" si="411"/>
        <v>16978452.75</v>
      </c>
      <c r="L83" s="92">
        <f t="shared" si="411"/>
        <v>21546458.369999997</v>
      </c>
      <c r="M83" s="91">
        <f t="shared" si="411"/>
        <v>27315881.259999998</v>
      </c>
      <c r="N83" s="164">
        <f t="shared" si="411"/>
        <v>24146056.149999999</v>
      </c>
      <c r="O83" s="164">
        <f t="shared" si="411"/>
        <v>25558591.320000004</v>
      </c>
      <c r="P83" s="164">
        <f t="shared" si="411"/>
        <v>21112195.220000003</v>
      </c>
      <c r="Q83" s="164">
        <f t="shared" si="411"/>
        <v>20820638.039999999</v>
      </c>
      <c r="R83" s="91">
        <f t="shared" si="411"/>
        <v>19621130.369999997</v>
      </c>
      <c r="S83" s="91">
        <f t="shared" si="411"/>
        <v>32085874.5</v>
      </c>
      <c r="T83" s="91">
        <f t="shared" si="411"/>
        <v>40279313.480000004</v>
      </c>
      <c r="U83" s="91">
        <f t="shared" si="411"/>
        <v>30150561.129999999</v>
      </c>
      <c r="V83" s="91">
        <f t="shared" si="411"/>
        <v>26203952.759999998</v>
      </c>
      <c r="W83" s="91">
        <f t="shared" si="411"/>
        <v>33171239.82</v>
      </c>
      <c r="X83" s="92">
        <f t="shared" si="411"/>
        <v>24225303.009999998</v>
      </c>
      <c r="Y83" s="91">
        <f t="shared" si="411"/>
        <v>25227753.350000001</v>
      </c>
      <c r="Z83" s="91">
        <f t="shared" si="412" ref="Z83:AA83">Z97-Z90</f>
        <v>27357719.879999999</v>
      </c>
      <c r="AA83" s="91">
        <f t="shared" si="412"/>
        <v>27962052.050000001</v>
      </c>
      <c r="AB83" s="91">
        <f t="shared" si="413" ref="AB83:AC83">AB97-AB90</f>
        <v>30442191.790000003</v>
      </c>
      <c r="AC83" s="91">
        <f t="shared" si="413"/>
        <v>23700157.900000006</v>
      </c>
      <c r="AD83" s="91">
        <f t="shared" si="414" ref="AD83:AE83">AD97-AD90</f>
        <v>29274684</v>
      </c>
      <c r="AE83" s="91">
        <f t="shared" si="414"/>
        <v>27432957.82</v>
      </c>
      <c r="AF83" s="91">
        <f t="shared" si="415" ref="AF83:AG83">AF97-AF90</f>
        <v>27470924.469999999</v>
      </c>
      <c r="AG83" s="91">
        <f t="shared" si="415"/>
        <v>27129582.600000001</v>
      </c>
      <c r="AH83" s="192">
        <f t="shared" si="416" ref="AH83:AI83">AH97-AH90</f>
        <v>25815915.91</v>
      </c>
      <c r="AI83" s="192">
        <f t="shared" si="416"/>
        <v>26501158.140000001</v>
      </c>
      <c r="AJ83" s="179">
        <f t="shared" si="417" ref="AJ83:AK83">AJ97-AJ90</f>
        <v>25760665.309999999</v>
      </c>
      <c r="AK83" s="307">
        <f t="shared" si="417"/>
        <v>30104801.359999999</v>
      </c>
      <c r="AL83" s="307">
        <f t="shared" si="418" ref="AL83:AM83">AL97-AL90</f>
        <v>33294504.289999999</v>
      </c>
      <c r="AM83" s="282">
        <f t="shared" si="418"/>
        <v>34547166.299999997</v>
      </c>
      <c r="AN83" s="282">
        <f t="shared" si="419" ref="AN83:AO83">AN97-AN90</f>
        <v>40772624.490000002</v>
      </c>
      <c r="AO83" s="282">
        <f t="shared" si="419"/>
        <v>24556913.68</v>
      </c>
      <c r="AP83" s="282">
        <f t="shared" si="420" ref="AP83:AQ83">AP97-AP90</f>
        <v>27939912.09</v>
      </c>
      <c r="AQ83" s="282">
        <f t="shared" si="420"/>
        <v>27046502.59</v>
      </c>
      <c r="AR83" s="282">
        <f t="shared" si="421" ref="AR83:AS83">AR97-AR90</f>
        <v>35289547.780000001</v>
      </c>
      <c r="AS83" s="282">
        <f t="shared" si="421"/>
        <v>38376628.289999999</v>
      </c>
      <c r="AT83" s="282">
        <f t="shared" si="422" ref="AT83:AU83">AT97-AT90</f>
        <v>30582904.57</v>
      </c>
      <c r="AU83" s="282">
        <f t="shared" si="422"/>
        <v>-8152918.8100000005</v>
      </c>
      <c r="AV83" s="299">
        <f t="shared" si="423" ref="AV83:AW83">AV97-AV90</f>
        <v>-4605418.0899999999</v>
      </c>
      <c r="AW83" s="282">
        <f t="shared" si="423"/>
        <v>-5822901.1199999992</v>
      </c>
      <c r="AX83" s="282">
        <f t="shared" si="424" ref="AX83:AY83">AX97-AX90</f>
        <v>-6410544.5299999993</v>
      </c>
      <c r="AY83" s="282">
        <f t="shared" si="424"/>
        <v>39441976.829999998</v>
      </c>
      <c r="AZ83" s="282">
        <f t="shared" si="425" ref="AZ83:BA83">AZ97-AZ90</f>
        <v>30170717.830000002</v>
      </c>
      <c r="BA83" s="282">
        <f t="shared" si="425"/>
        <v>27175860.869999997</v>
      </c>
      <c r="BB83" s="282">
        <f t="shared" si="426" ref="BB83:BC83">BB97-BB90</f>
        <v>27267048.280000001</v>
      </c>
      <c r="BC83" s="282">
        <f t="shared" si="426"/>
        <v>23238338.969999999</v>
      </c>
      <c r="BD83" s="282">
        <f t="shared" si="427" ref="BD83">BD97-BD90</f>
        <v>29868848.48</v>
      </c>
      <c r="BE83" s="282">
        <f t="shared" si="428" ref="BE83:BG83">BE97-BE90</f>
        <v>29833028.34</v>
      </c>
      <c r="BF83" s="282">
        <f t="shared" si="428"/>
        <v>26957839.539999999</v>
      </c>
      <c r="BG83" s="282">
        <f t="shared" si="428"/>
        <v>26019458.240000002</v>
      </c>
      <c r="BH83" s="299">
        <f t="shared" si="429" ref="BH83">BH97-BH90</f>
        <v>27029135.120000001</v>
      </c>
      <c r="BI83" s="90">
        <f t="shared" si="430" ref="BI83">BI97-BI90</f>
        <v>36586321.230000004</v>
      </c>
      <c r="BJ83" s="506">
        <f t="shared" si="431" ref="BJ83">BJ97-BJ90</f>
        <v>36443995.100000001</v>
      </c>
      <c r="BK83" s="506">
        <f t="shared" si="432" ref="BK83">BK97-BK90</f>
        <v>34972852.82</v>
      </c>
      <c r="BL83" s="282"/>
      <c r="BM83" s="282"/>
      <c r="BN83" s="282"/>
      <c r="BO83" s="282"/>
      <c r="BP83" s="282"/>
      <c r="BQ83" s="282"/>
      <c r="BR83" s="282"/>
      <c r="BS83" s="282"/>
      <c r="BT83" s="282"/>
      <c r="BU83" s="90">
        <f t="shared" si="365"/>
        <v>-341098.20999999717</v>
      </c>
      <c r="BV83" s="93">
        <f t="shared" si="365"/>
        <v>-1445782.2999999933</v>
      </c>
      <c r="BW83" s="93">
        <f t="shared" si="365"/>
        <v>129024.62999999896</v>
      </c>
      <c r="BX83" s="93">
        <f t="shared" si="365"/>
        <v>-194577.96000000089</v>
      </c>
      <c r="BY83" s="93">
        <f t="shared" si="365"/>
        <v>9586007.0799999982</v>
      </c>
      <c r="BZ83" s="93">
        <f t="shared" si="365"/>
        <v>18213431.050000004</v>
      </c>
      <c r="CA83" s="93">
        <f t="shared" si="365"/>
        <v>7641533.8000000007</v>
      </c>
      <c r="CB83" s="93">
        <f t="shared" si="365"/>
        <v>5307403.7899999991</v>
      </c>
      <c r="CC83" s="93">
        <f t="shared" si="365"/>
        <v>16192787.07</v>
      </c>
      <c r="CD83" s="393">
        <f t="shared" si="365"/>
        <v>2678844.6400000006</v>
      </c>
      <c r="CE83" s="416">
        <f t="shared" si="366"/>
        <v>-2088127.9099999964</v>
      </c>
      <c r="CF83" s="93">
        <f t="shared" si="366"/>
        <v>3211663.7300000004</v>
      </c>
      <c r="CG83" s="93">
        <f t="shared" si="366"/>
        <v>2403460.7299999967</v>
      </c>
      <c r="CH83" s="93">
        <f t="shared" si="366"/>
        <v>9329996.5700000003</v>
      </c>
      <c r="CI83" s="93">
        <f t="shared" si="366"/>
        <v>2879519.8600000069</v>
      </c>
      <c r="CJ83" s="234">
        <f t="shared" si="366"/>
        <v>9653553.6300000027</v>
      </c>
      <c r="CK83" s="234">
        <f t="shared" si="366"/>
        <v>-4652916.6799999997</v>
      </c>
      <c r="CL83" s="234">
        <f t="shared" si="366"/>
        <v>-12808389.010000005</v>
      </c>
      <c r="CM83" s="234">
        <f t="shared" si="366"/>
        <v>-3020978.5299999975</v>
      </c>
      <c r="CN83" s="247">
        <f t="shared" si="366"/>
        <v>-388036.84999999776</v>
      </c>
      <c r="CO83" s="247">
        <f t="shared" si="367"/>
        <v>-6670081.6799999997</v>
      </c>
      <c r="CP83" s="373">
        <f t="shared" si="367"/>
        <v>1535362.3000000007</v>
      </c>
      <c r="CQ83" s="342">
        <f t="shared" si="367"/>
        <v>4877048.0099999979</v>
      </c>
      <c r="CR83" s="247">
        <f t="shared" si="367"/>
        <v>5936784.4100000001</v>
      </c>
      <c r="CS83" s="247">
        <f t="shared" si="367"/>
        <v>6585114.2499999963</v>
      </c>
      <c r="CT83" s="247">
        <f t="shared" si="367"/>
        <v>10330432.699999999</v>
      </c>
      <c r="CU83" s="247">
        <f t="shared" si="367"/>
        <v>856755.77999999374</v>
      </c>
      <c r="CV83" s="247">
        <f t="shared" si="367"/>
        <v>-1334771.9100000001</v>
      </c>
      <c r="CW83" s="247">
        <f t="shared" si="367"/>
        <v>-386455.23000000045</v>
      </c>
      <c r="CX83" s="247">
        <f t="shared" si="367"/>
        <v>7818623.3100000024</v>
      </c>
      <c r="CY83" s="247">
        <f t="shared" si="368"/>
        <v>11247045.689999998</v>
      </c>
      <c r="CZ83" s="247">
        <f t="shared" si="368"/>
        <v>4766988.6600000001</v>
      </c>
      <c r="DA83" s="247">
        <f t="shared" si="368"/>
        <v>-34654076.950000003</v>
      </c>
      <c r="DB83" s="373">
        <f t="shared" si="368"/>
        <v>-30366083.399999999</v>
      </c>
      <c r="DC83" s="373">
        <f t="shared" si="368"/>
        <v>-35927702.479999997</v>
      </c>
      <c r="DD83" s="373">
        <f t="shared" si="368"/>
        <v>-39705048.82</v>
      </c>
      <c r="DE83" s="373">
        <f t="shared" si="368"/>
        <v>4894810.5300000012</v>
      </c>
      <c r="DF83" s="373">
        <f t="shared" si="368"/>
        <v>-10601906.66</v>
      </c>
      <c r="DG83" s="373">
        <f t="shared" si="368"/>
        <v>2618947.1899999976</v>
      </c>
      <c r="DH83" s="373">
        <f t="shared" si="368"/>
        <v>-672863.80999999866</v>
      </c>
      <c r="DI83" s="373">
        <f t="shared" si="369"/>
        <v>-3808163.620000001</v>
      </c>
      <c r="DJ83" s="373">
        <f t="shared" si="369"/>
        <v>-5420699.3000000007</v>
      </c>
      <c r="DK83" s="373">
        <f t="shared" si="369"/>
        <v>-8543599.9499999993</v>
      </c>
      <c r="DL83" s="373">
        <f t="shared" si="369"/>
        <v>-3625065.0300000012</v>
      </c>
      <c r="DM83" s="373">
        <f t="shared" si="369"/>
        <v>34172377.050000004</v>
      </c>
      <c r="DN83" s="373">
        <f t="shared" si="369"/>
        <v>31634553.210000001</v>
      </c>
      <c r="DO83" s="373">
        <f t="shared" si="369"/>
        <v>42409222.350000001</v>
      </c>
      <c r="DP83" s="373">
        <f t="shared" si="369"/>
        <v>42854539.630000003</v>
      </c>
      <c r="DQ83" s="373">
        <f t="shared" si="369"/>
        <v>-4469124.0099999979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36871172.5</v>
      </c>
      <c r="D84" s="91">
        <f t="shared" si="433" ref="D84:Y84">D98-D91</f>
        <v>34735103.399999999</v>
      </c>
      <c r="E84" s="91">
        <f t="shared" si="433"/>
        <v>31492374.209999997</v>
      </c>
      <c r="F84" s="91">
        <f t="shared" si="433"/>
        <v>32263519.409999996</v>
      </c>
      <c r="G84" s="91">
        <f t="shared" si="433"/>
        <v>35586711.120000005</v>
      </c>
      <c r="H84" s="91">
        <f t="shared" si="433"/>
        <v>34756620.660000004</v>
      </c>
      <c r="I84" s="91">
        <f t="shared" si="433"/>
        <v>35427646.019999996</v>
      </c>
      <c r="J84" s="91">
        <f t="shared" si="433"/>
        <v>36701237.079999998</v>
      </c>
      <c r="K84" s="91">
        <f t="shared" si="433"/>
        <v>29440540.180000003</v>
      </c>
      <c r="L84" s="92">
        <f t="shared" si="433"/>
        <v>35365983.640000001</v>
      </c>
      <c r="M84" s="91">
        <f t="shared" si="433"/>
        <v>40593965.399999999</v>
      </c>
      <c r="N84" s="164">
        <f t="shared" si="433"/>
        <v>34724420.060000002</v>
      </c>
      <c r="O84" s="164">
        <f t="shared" si="433"/>
        <v>36140945.099999994</v>
      </c>
      <c r="P84" s="164">
        <f t="shared" si="433"/>
        <v>33689435.200000003</v>
      </c>
      <c r="Q84" s="164">
        <f t="shared" si="433"/>
        <v>32065586.720000006</v>
      </c>
      <c r="R84" s="91">
        <f t="shared" si="433"/>
        <v>32923820.039999995</v>
      </c>
      <c r="S84" s="91">
        <f t="shared" si="433"/>
        <v>35109191.740000002</v>
      </c>
      <c r="T84" s="91">
        <f t="shared" si="433"/>
        <v>38793096.980000004</v>
      </c>
      <c r="U84" s="91">
        <f t="shared" si="433"/>
        <v>37946727.060000002</v>
      </c>
      <c r="V84" s="91">
        <f t="shared" si="433"/>
        <v>46364937.909999996</v>
      </c>
      <c r="W84" s="91">
        <f t="shared" si="433"/>
        <v>41422886.230000004</v>
      </c>
      <c r="X84" s="92">
        <f t="shared" si="433"/>
        <v>33921519.560000002</v>
      </c>
      <c r="Y84" s="91">
        <f t="shared" si="433"/>
        <v>39448677.369999997</v>
      </c>
      <c r="Z84" s="91">
        <f t="shared" si="434" ref="Z84:AA84">Z98-Z91</f>
        <v>39469016.18</v>
      </c>
      <c r="AA84" s="91">
        <f t="shared" si="434"/>
        <v>41799174.260000005</v>
      </c>
      <c r="AB84" s="91">
        <f t="shared" si="435" ref="AB84:AC84">AB98-AB91</f>
        <v>37956437.289999999</v>
      </c>
      <c r="AC84" s="91">
        <f t="shared" si="435"/>
        <v>34966641.969999999</v>
      </c>
      <c r="AD84" s="91">
        <f t="shared" si="436" ref="AD84:AE84">AD98-AD91</f>
        <v>38225873.209999993</v>
      </c>
      <c r="AE84" s="91">
        <f t="shared" si="436"/>
        <v>39525020.620000005</v>
      </c>
      <c r="AF84" s="91">
        <f t="shared" si="437" ref="AF84:AG84">AF98-AF91</f>
        <v>39619717.730000004</v>
      </c>
      <c r="AG84" s="91">
        <f t="shared" si="437"/>
        <v>42971893.560000002</v>
      </c>
      <c r="AH84" s="192">
        <f t="shared" si="438" ref="AH84:AI84">AH98-AH91</f>
        <v>42600650.93</v>
      </c>
      <c r="AI84" s="192">
        <f t="shared" si="438"/>
        <v>38336612.43</v>
      </c>
      <c r="AJ84" s="179">
        <f t="shared" si="439" ref="AJ84:AK84">AJ98-AJ91</f>
        <v>40702827.380000003</v>
      </c>
      <c r="AK84" s="307">
        <f t="shared" si="439"/>
        <v>44349289.140000001</v>
      </c>
      <c r="AL84" s="307">
        <f t="shared" si="440" ref="AL84:AM84">AL98-AL91</f>
        <v>45299312.989999995</v>
      </c>
      <c r="AM84" s="282">
        <f t="shared" si="440"/>
        <v>46733111.920000002</v>
      </c>
      <c r="AN84" s="282">
        <f t="shared" si="441" ref="AN84:AO84">AN98-AN91</f>
        <v>59144407.57</v>
      </c>
      <c r="AO84" s="282">
        <f t="shared" si="441"/>
        <v>30868935.850000001</v>
      </c>
      <c r="AP84" s="282">
        <f t="shared" si="442" ref="AP84:AQ84">AP98-AP91</f>
        <v>38844543.359999999</v>
      </c>
      <c r="AQ84" s="282">
        <f t="shared" si="442"/>
        <v>37742855.07</v>
      </c>
      <c r="AR84" s="282">
        <f t="shared" si="443" ref="AR84:AS84">AR98-AR91</f>
        <v>50396943.629999995</v>
      </c>
      <c r="AS84" s="282">
        <f t="shared" si="443"/>
        <v>52443212.32</v>
      </c>
      <c r="AT84" s="282">
        <f t="shared" si="444" ref="AT84:AU84">AT98-AT91</f>
        <v>37283767.090000004</v>
      </c>
      <c r="AU84" s="282">
        <f t="shared" si="444"/>
        <v>-17548694.830000002</v>
      </c>
      <c r="AV84" s="299">
        <f t="shared" si="445" ref="AV84:AW84">AV98-AV91</f>
        <v>-13054801.16</v>
      </c>
      <c r="AW84" s="282">
        <f t="shared" si="445"/>
        <v>-12165572.27</v>
      </c>
      <c r="AX84" s="282">
        <f t="shared" si="446" ref="AX84:AY84">AX98-AX91</f>
        <v>-17707919.449999999</v>
      </c>
      <c r="AY84" s="282">
        <f t="shared" si="446"/>
        <v>47379974.219999999</v>
      </c>
      <c r="AZ84" s="282">
        <f t="shared" si="447" ref="AZ84:BA84">AZ98-AZ91</f>
        <v>23125975.220000003</v>
      </c>
      <c r="BA84" s="282">
        <f t="shared" si="447"/>
        <v>40792983.82</v>
      </c>
      <c r="BB84" s="282">
        <f t="shared" si="448" ref="BB84:BC84">BB98-BB91</f>
        <v>38022415.25</v>
      </c>
      <c r="BC84" s="282">
        <f t="shared" si="448"/>
        <v>29156874.699999999</v>
      </c>
      <c r="BD84" s="282">
        <f t="shared" si="449" ref="BD84">BD98-BD91</f>
        <v>42133976.159999996</v>
      </c>
      <c r="BE84" s="282">
        <f t="shared" si="450" ref="BE84:BG84">BE98-BE91</f>
        <v>44950625.039999999</v>
      </c>
      <c r="BF84" s="282">
        <f t="shared" si="450"/>
        <v>39697735.060000002</v>
      </c>
      <c r="BG84" s="282">
        <f t="shared" si="450"/>
        <v>36709373.480000004</v>
      </c>
      <c r="BH84" s="299">
        <f>BH98-BH91</f>
        <v>36123177.329999998</v>
      </c>
      <c r="BI84" s="90">
        <f>BI98-BI91</f>
        <v>43211733.009999998</v>
      </c>
      <c r="BJ84" s="506">
        <f>BJ98-BJ91</f>
        <v>41022027.010000005</v>
      </c>
      <c r="BK84" s="506">
        <f>BK98-BK91</f>
        <v>41909555.020000003</v>
      </c>
      <c r="BL84" s="282"/>
      <c r="BM84" s="282"/>
      <c r="BN84" s="282"/>
      <c r="BO84" s="282"/>
      <c r="BP84" s="282"/>
      <c r="BQ84" s="282"/>
      <c r="BR84" s="282"/>
      <c r="BS84" s="282"/>
      <c r="BT84" s="282"/>
      <c r="BU84" s="90">
        <f t="shared" si="365"/>
        <v>-730227.40000000596</v>
      </c>
      <c r="BV84" s="93">
        <f t="shared" si="365"/>
        <v>-1045668.1999999955</v>
      </c>
      <c r="BW84" s="93">
        <f t="shared" si="365"/>
        <v>573212.51000000909</v>
      </c>
      <c r="BX84" s="93">
        <f t="shared" si="365"/>
        <v>660300.62999999896</v>
      </c>
      <c r="BY84" s="93">
        <f t="shared" si="365"/>
        <v>-477519.38000000268</v>
      </c>
      <c r="BZ84" s="93">
        <f t="shared" si="365"/>
        <v>4036476.3200000003</v>
      </c>
      <c r="CA84" s="93">
        <f t="shared" si="365"/>
        <v>2519081.0400000066</v>
      </c>
      <c r="CB84" s="93">
        <f t="shared" si="365"/>
        <v>9663700.8299999982</v>
      </c>
      <c r="CC84" s="93">
        <f t="shared" si="365"/>
        <v>11982346.050000001</v>
      </c>
      <c r="CD84" s="393">
        <f t="shared" si="365"/>
        <v>-1444464.0799999982</v>
      </c>
      <c r="CE84" s="416">
        <f t="shared" si="366"/>
        <v>-1145288.0300000012</v>
      </c>
      <c r="CF84" s="93">
        <f t="shared" si="366"/>
        <v>4744596.1199999973</v>
      </c>
      <c r="CG84" s="93">
        <f t="shared" si="366"/>
        <v>5658229.1600000113</v>
      </c>
      <c r="CH84" s="93">
        <f t="shared" si="366"/>
        <v>4267002.0899999961</v>
      </c>
      <c r="CI84" s="93">
        <f t="shared" si="366"/>
        <v>2901055.2499999925</v>
      </c>
      <c r="CJ84" s="234">
        <f t="shared" si="366"/>
        <v>5302053.1699999981</v>
      </c>
      <c r="CK84" s="234">
        <f t="shared" si="366"/>
        <v>4415828.8800000027</v>
      </c>
      <c r="CL84" s="234">
        <f t="shared" si="366"/>
        <v>826620.75</v>
      </c>
      <c r="CM84" s="234">
        <f t="shared" si="366"/>
        <v>5025166.5</v>
      </c>
      <c r="CN84" s="247">
        <f t="shared" si="366"/>
        <v>-3764286.9799999967</v>
      </c>
      <c r="CO84" s="247">
        <f t="shared" si="367"/>
        <v>-3086273.8000000045</v>
      </c>
      <c r="CP84" s="373">
        <f t="shared" si="367"/>
        <v>6781307.8200000003</v>
      </c>
      <c r="CQ84" s="342">
        <f t="shared" si="367"/>
        <v>4900611.7700000033</v>
      </c>
      <c r="CR84" s="247">
        <f t="shared" si="367"/>
        <v>5830296.8099999949</v>
      </c>
      <c r="CS84" s="247">
        <f t="shared" si="367"/>
        <v>4933937.6599999964</v>
      </c>
      <c r="CT84" s="247">
        <f t="shared" si="367"/>
        <v>21187970.280000001</v>
      </c>
      <c r="CU84" s="247">
        <f t="shared" si="367"/>
        <v>-4097706.1199999973</v>
      </c>
      <c r="CV84" s="247">
        <f t="shared" si="367"/>
        <v>618670.15000000596</v>
      </c>
      <c r="CW84" s="247">
        <f t="shared" si="367"/>
        <v>-1782165.5500000045</v>
      </c>
      <c r="CX84" s="247">
        <f t="shared" si="367"/>
        <v>10777225.899999991</v>
      </c>
      <c r="CY84" s="247">
        <f t="shared" si="368"/>
        <v>9471318.7599999979</v>
      </c>
      <c r="CZ84" s="247">
        <f t="shared" si="368"/>
        <v>-5316883.8399999961</v>
      </c>
      <c r="DA84" s="247">
        <f t="shared" si="368"/>
        <v>-55885307.260000005</v>
      </c>
      <c r="DB84" s="373">
        <f t="shared" si="368"/>
        <v>-53757628.540000007</v>
      </c>
      <c r="DC84" s="373">
        <f t="shared" si="368"/>
        <v>-56514861.409999996</v>
      </c>
      <c r="DD84" s="373">
        <f t="shared" si="368"/>
        <v>-63007232.439999998</v>
      </c>
      <c r="DE84" s="373">
        <f t="shared" si="368"/>
        <v>646862.29999999702</v>
      </c>
      <c r="DF84" s="373">
        <f t="shared" si="368"/>
        <v>-36018432.349999994</v>
      </c>
      <c r="DG84" s="373">
        <f t="shared" si="368"/>
        <v>9924047.9699999988</v>
      </c>
      <c r="DH84" s="373">
        <f t="shared" si="368"/>
        <v>-822128.1099999994</v>
      </c>
      <c r="DI84" s="373">
        <f t="shared" si="369"/>
        <v>-8585980.370000001</v>
      </c>
      <c r="DJ84" s="373">
        <f t="shared" si="369"/>
        <v>-8262967.4699999988</v>
      </c>
      <c r="DK84" s="373">
        <f t="shared" si="369"/>
        <v>-7492587.2800000012</v>
      </c>
      <c r="DL84" s="373">
        <f t="shared" si="369"/>
        <v>2413967.9699999988</v>
      </c>
      <c r="DM84" s="373">
        <f t="shared" si="369"/>
        <v>54258068.310000002</v>
      </c>
      <c r="DN84" s="373">
        <f t="shared" si="369"/>
        <v>49177978.489999995</v>
      </c>
      <c r="DO84" s="373">
        <f t="shared" si="369"/>
        <v>55377305.280000001</v>
      </c>
      <c r="DP84" s="373">
        <f t="shared" si="369"/>
        <v>58729946.460000008</v>
      </c>
      <c r="DQ84" s="373">
        <f t="shared" si="369"/>
        <v>-5470419.1999999955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202631036.38</v>
      </c>
      <c r="D85" s="125">
        <f t="shared" si="451" ref="D85:P85">SUM(D80:D84)</f>
        <v>176002486.79999998</v>
      </c>
      <c r="E85" s="125">
        <f t="shared" si="451"/>
        <v>165879265.75</v>
      </c>
      <c r="F85" s="125">
        <f t="shared" si="451"/>
        <v>160323371.69</v>
      </c>
      <c r="G85" s="125">
        <f t="shared" si="451"/>
        <v>204951583.65999997</v>
      </c>
      <c r="H85" s="125">
        <f t="shared" si="451"/>
        <v>214520169.53999999</v>
      </c>
      <c r="I85" s="125">
        <f t="shared" si="451"/>
        <v>190226145.38999999</v>
      </c>
      <c r="J85" s="125">
        <f t="shared" si="451"/>
        <v>177901188.68000001</v>
      </c>
      <c r="K85" s="125">
        <f t="shared" si="451"/>
        <v>157482645.64000002</v>
      </c>
      <c r="L85" s="127">
        <f t="shared" si="451"/>
        <v>207949681.31999999</v>
      </c>
      <c r="M85" s="125">
        <f t="shared" si="451"/>
        <v>248954316.47</v>
      </c>
      <c r="N85" s="165">
        <f t="shared" si="451"/>
        <v>208021035.67000002</v>
      </c>
      <c r="O85" s="165">
        <f t="shared" si="451"/>
        <v>210509261.17999998</v>
      </c>
      <c r="P85" s="165">
        <f t="shared" si="451"/>
        <v>200416887.24000001</v>
      </c>
      <c r="Q85" s="165">
        <f t="shared" si="452" ref="Q85:R85">SUM(Q80:Q84)</f>
        <v>186334133.59999999</v>
      </c>
      <c r="R85" s="125">
        <f t="shared" si="452"/>
        <v>188535634.45999998</v>
      </c>
      <c r="S85" s="125">
        <f t="shared" si="453" ref="S85:T85">SUM(S80:S84)</f>
        <v>248196139.93000001</v>
      </c>
      <c r="T85" s="125">
        <f t="shared" si="453"/>
        <v>275584290.87</v>
      </c>
      <c r="U85" s="125">
        <f t="shared" si="454" ref="U85:V85">SUM(U80:U84)</f>
        <v>225540946.51999998</v>
      </c>
      <c r="V85" s="125">
        <f t="shared" si="454"/>
        <v>199823852.40000001</v>
      </c>
      <c r="W85" s="125">
        <f t="shared" si="455" ref="W85:X85">SUM(W80:W84)</f>
        <v>245159051.56</v>
      </c>
      <c r="X85" s="127">
        <f t="shared" si="455"/>
        <v>213046713.70999998</v>
      </c>
      <c r="Y85" s="125">
        <f t="shared" si="456" ref="Y85:Z85">SUM(Y80:Y84)</f>
        <v>235469190.14000002</v>
      </c>
      <c r="Z85" s="125">
        <f t="shared" si="456"/>
        <v>226188484.75</v>
      </c>
      <c r="AA85" s="125">
        <f t="shared" si="457" ref="AA85:AB85">SUM(AA80:AA84)</f>
        <v>245073292.27000004</v>
      </c>
      <c r="AB85" s="125">
        <f t="shared" si="457"/>
        <v>215718325.79999998</v>
      </c>
      <c r="AC85" s="125">
        <f t="shared" si="458" ref="AC85:AD85">SUM(AC80:AC84)</f>
        <v>190162889.01000002</v>
      </c>
      <c r="AD85" s="125">
        <f t="shared" si="458"/>
        <v>218837133.69999999</v>
      </c>
      <c r="AE85" s="125">
        <f t="shared" si="459" ref="AE85:AF85">SUM(AE80:AE84)</f>
        <v>249313779.62</v>
      </c>
      <c r="AF85" s="125">
        <f t="shared" si="459"/>
        <v>242123367.61000001</v>
      </c>
      <c r="AG85" s="125">
        <f t="shared" si="460" ref="AG85:AH85">SUM(AG80:AG84)</f>
        <v>250273024.96999997</v>
      </c>
      <c r="AH85" s="266">
        <f t="shared" si="460"/>
        <v>201013037.02000001</v>
      </c>
      <c r="AI85" s="266">
        <f t="shared" si="461" ref="AI85:AJ85">SUM(AI80:AI84)</f>
        <v>197672746.53</v>
      </c>
      <c r="AJ85" s="244">
        <f t="shared" si="461"/>
        <v>242338829.65999997</v>
      </c>
      <c r="AK85" s="308">
        <f t="shared" si="462" ref="AK85:AL85">SUM(AK80:AK84)</f>
        <v>257251844.58999997</v>
      </c>
      <c r="AL85" s="308">
        <f t="shared" si="462"/>
        <v>263121563.28999996</v>
      </c>
      <c r="AM85" s="283">
        <f t="shared" si="463" ref="AM85:AN85">SUM(AM80:AM84)</f>
        <v>260068561.42000002</v>
      </c>
      <c r="AN85" s="283">
        <f t="shared" si="463"/>
        <v>285883786.60000002</v>
      </c>
      <c r="AO85" s="283">
        <f t="shared" si="464" ref="AO85">SUM(AO80:AO84)</f>
        <v>180047973.33000001</v>
      </c>
      <c r="AP85" s="283">
        <f t="shared" si="465" ref="AP85:AQ85">SUM(AP80:AP84)</f>
        <v>213757916.45999998</v>
      </c>
      <c r="AQ85" s="283">
        <f t="shared" si="465"/>
        <v>236044420.66</v>
      </c>
      <c r="AR85" s="283">
        <f t="shared" si="466" ref="AR85">SUM(AR80:AR84)</f>
        <v>305062104.39999998</v>
      </c>
      <c r="AS85" s="283">
        <f t="shared" si="467" ref="AS85">SUM(AS80:AS84)</f>
        <v>273544927.67000002</v>
      </c>
      <c r="AT85" s="283">
        <f t="shared" si="468" ref="AT85:AU85">SUM(AT80:AT84)</f>
        <v>190390727.01000002</v>
      </c>
      <c r="AU85" s="283">
        <f t="shared" si="468"/>
        <v>-58554787.650000006</v>
      </c>
      <c r="AV85" s="300">
        <f t="shared" si="469" ref="AV85:AW85">SUM(AV80:AV84)</f>
        <v>-12681602.549999997</v>
      </c>
      <c r="AW85" s="283">
        <f t="shared" si="469"/>
        <v>-35994174.129999995</v>
      </c>
      <c r="AX85" s="283">
        <f t="shared" si="470" ref="AX85:AY85">SUM(AX80:AX84)</f>
        <v>-47600124.449999988</v>
      </c>
      <c r="AY85" s="283">
        <f t="shared" si="470"/>
        <v>327486422.48000002</v>
      </c>
      <c r="AZ85" s="283">
        <f t="shared" si="471" ref="AZ85:BA85">SUM(AZ80:AZ84)</f>
        <v>216196125.48000002</v>
      </c>
      <c r="BA85" s="283">
        <f t="shared" si="471"/>
        <v>235819350.16999999</v>
      </c>
      <c r="BB85" s="283">
        <f t="shared" si="472" ref="BB85:BC85">SUM(BB80:BB84)</f>
        <v>214458572.17999998</v>
      </c>
      <c r="BC85" s="283">
        <f t="shared" si="472"/>
        <v>202325419.40000001</v>
      </c>
      <c r="BD85" s="283">
        <f t="shared" si="473" ref="BD85">SUM(BD80:BD84)</f>
        <v>282053192.00999999</v>
      </c>
      <c r="BE85" s="283">
        <f t="shared" si="474" ref="BE85:BG85">SUM(BE80:BE84)</f>
        <v>67445298.060000002</v>
      </c>
      <c r="BF85" s="283">
        <f t="shared" si="474"/>
        <v>219151971.55000001</v>
      </c>
      <c r="BG85" s="283">
        <f t="shared" si="474"/>
        <v>213728123.98000002</v>
      </c>
      <c r="BH85" s="296">
        <f>SUM(BH80:BH84)</f>
        <v>244514065.56</v>
      </c>
      <c r="BI85" s="133">
        <f>SUM(BI80:BI84)</f>
        <v>290533027.01999998</v>
      </c>
      <c r="BJ85" s="502">
        <f>SUM(BJ80:BJ84)</f>
        <v>272318306.87</v>
      </c>
      <c r="BK85" s="502">
        <f>SUM(BK80:BK84)</f>
        <v>263122091.47</v>
      </c>
      <c r="BL85" s="283"/>
      <c r="BM85" s="283"/>
      <c r="BN85" s="283"/>
      <c r="BO85" s="283"/>
      <c r="BP85" s="283"/>
      <c r="BQ85" s="283"/>
      <c r="BR85" s="283"/>
      <c r="BS85" s="283"/>
      <c r="BT85" s="283"/>
      <c r="BU85" s="133">
        <f t="shared" si="313"/>
        <v>7878224.799999984</v>
      </c>
      <c r="BV85" s="128">
        <f t="shared" si="475" ref="BV85:BX85">SUM(BV80:BV84)</f>
        <v>24414400.440000016</v>
      </c>
      <c r="BW85" s="128">
        <f t="shared" si="475"/>
        <v>20454867.850000013</v>
      </c>
      <c r="BX85" s="128">
        <f t="shared" si="475"/>
        <v>28212262.769999988</v>
      </c>
      <c r="BY85" s="128">
        <f t="shared" si="476" ref="BY85">SUM(BY80:BY84)</f>
        <v>43244556.270000018</v>
      </c>
      <c r="BZ85" s="128">
        <f t="shared" si="477" ref="BZ85:CH85">SUM(BZ80:BZ84)</f>
        <v>61064121.330000006</v>
      </c>
      <c r="CA85" s="128">
        <f t="shared" si="477"/>
        <v>35314801.130000018</v>
      </c>
      <c r="CB85" s="128">
        <f t="shared" si="477"/>
        <v>21922663.720000014</v>
      </c>
      <c r="CC85" s="128">
        <f t="shared" si="477"/>
        <v>87676405.920000002</v>
      </c>
      <c r="CD85" s="394">
        <f t="shared" si="477"/>
        <v>5097032.3899999978</v>
      </c>
      <c r="CE85" s="417">
        <f t="shared" si="477"/>
        <v>-13485126.32999998</v>
      </c>
      <c r="CF85" s="128">
        <f t="shared" si="477"/>
        <v>18167449.079999983</v>
      </c>
      <c r="CG85" s="128">
        <f t="shared" si="477"/>
        <v>34564031.090000033</v>
      </c>
      <c r="CH85" s="128">
        <f t="shared" si="477"/>
        <v>15301438.560000002</v>
      </c>
      <c r="CI85" s="128">
        <f t="shared" si="478" ref="CI85:CJ85">SUM(CI80:CI84)</f>
        <v>3828755.4100000011</v>
      </c>
      <c r="CJ85" s="235">
        <f t="shared" si="478"/>
        <v>30301499.240000024</v>
      </c>
      <c r="CK85" s="235">
        <f t="shared" si="479" ref="CK85:CL85">SUM(CK80:CK84)</f>
        <v>1117639.6899999939</v>
      </c>
      <c r="CL85" s="235">
        <f t="shared" si="479"/>
        <v>-33460923.260000005</v>
      </c>
      <c r="CM85" s="235">
        <f t="shared" si="480" ref="CM85:CN85">SUM(CM80:CM84)</f>
        <v>24732078.449999996</v>
      </c>
      <c r="CN85" s="260">
        <f t="shared" si="480"/>
        <v>1189184.6200000048</v>
      </c>
      <c r="CO85" s="260">
        <f t="shared" si="481" ref="CO85:CQ85">SUM(CO80:CO84)</f>
        <v>-47486305.030000001</v>
      </c>
      <c r="CP85" s="374">
        <f t="shared" si="481"/>
        <v>29292115.949999996</v>
      </c>
      <c r="CQ85" s="343">
        <f t="shared" si="481"/>
        <v>21782654.449999988</v>
      </c>
      <c r="CR85" s="260">
        <f t="shared" si="482" ref="CR85:CS85">SUM(CR80:CR84)</f>
        <v>36933078.539999999</v>
      </c>
      <c r="CS85" s="260">
        <f t="shared" si="482"/>
        <v>14995269.149999965</v>
      </c>
      <c r="CT85" s="260">
        <f t="shared" si="483" ref="CT85">SUM(CT80:CT84)</f>
        <v>70165460.800000012</v>
      </c>
      <c r="CU85" s="260">
        <f t="shared" si="484" ref="CU85">SUM(CU80:CU84)</f>
        <v>-10114915.68</v>
      </c>
      <c r="CV85" s="260">
        <f t="shared" si="485" ref="CV85">SUM(CV80:CV84)</f>
        <v>-5079217.2400000161</v>
      </c>
      <c r="CW85" s="260">
        <f t="shared" si="486" ref="CW85">SUM(CW80:CW84)</f>
        <v>-13269358.960000005</v>
      </c>
      <c r="CX85" s="260">
        <f t="shared" si="487" ref="CX85">SUM(CX80:CX84)</f>
        <v>62938736.790000007</v>
      </c>
      <c r="CY85" s="260">
        <f t="shared" si="488" ref="CY85">SUM(CY80:CY84)</f>
        <v>23271902.70000001</v>
      </c>
      <c r="CZ85" s="260">
        <f t="shared" si="489" ref="CZ85">SUM(CZ80:CZ84)</f>
        <v>-10622310.00999999</v>
      </c>
      <c r="DA85" s="260">
        <f t="shared" si="490" ref="DA85">SUM(DA80:DA84)</f>
        <v>-256227534.18000001</v>
      </c>
      <c r="DB85" s="374">
        <f t="shared" si="491" ref="DB85">SUM(DB80:DB84)</f>
        <v>-255020432.21000004</v>
      </c>
      <c r="DC85" s="374">
        <f t="shared" si="492" ref="DC85">SUM(DC80:DC84)</f>
        <v>-293246018.71999997</v>
      </c>
      <c r="DD85" s="374">
        <f t="shared" si="493" ref="DD85">SUM(DD80:DD84)</f>
        <v>-310721687.74000001</v>
      </c>
      <c r="DE85" s="374">
        <f t="shared" si="494" ref="DE85">SUM(DE80:DE84)</f>
        <v>67417861.060000002</v>
      </c>
      <c r="DF85" s="374">
        <f t="shared" si="495" ref="DF85">SUM(DF80:DF84)</f>
        <v>-69687661.11999999</v>
      </c>
      <c r="DG85" s="374">
        <f t="shared" si="496" ref="DG85">SUM(DG80:DG84)</f>
        <v>55771376.839999981</v>
      </c>
      <c r="DH85" s="374">
        <f t="shared" si="497" ref="DH85">SUM(DH80:DH84)</f>
        <v>700655.72000000905</v>
      </c>
      <c r="DI85" s="374">
        <f t="shared" si="498" ref="DI85">SUM(DI80:DI84)</f>
        <v>-33719001.259999998</v>
      </c>
      <c r="DJ85" s="374">
        <f t="shared" si="499" ref="DJ85">SUM(DJ80:DJ84)</f>
        <v>-23008912.390000008</v>
      </c>
      <c r="DK85" s="374">
        <f t="shared" si="500" ref="DK85:DL85">SUM(DK80:DK84)</f>
        <v>-206099629.60999998</v>
      </c>
      <c r="DL85" s="374">
        <f t="shared" si="500"/>
        <v>28761244.539999995</v>
      </c>
      <c r="DM85" s="374">
        <f t="shared" si="501" ref="DM85:DN85">SUM(DM80:DM84)</f>
        <v>272282911.63</v>
      </c>
      <c r="DN85" s="374">
        <f t="shared" si="501"/>
        <v>257195668.11000001</v>
      </c>
      <c r="DO85" s="374">
        <f t="shared" si="502" ref="DO85:DP85">SUM(DO80:DO84)</f>
        <v>326527201.14999998</v>
      </c>
      <c r="DP85" s="374">
        <f t="shared" si="502"/>
        <v>319918431.31999999</v>
      </c>
      <c r="DQ85" s="374">
        <f t="shared" si="503" ref="DQ85">SUM(DQ80:DQ84)</f>
        <v>-64364331.009999983</v>
      </c>
      <c r="EA85" s="330"/>
      <c r="EB85" s="126">
        <f t="shared" si="313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0"/>
      <c r="BJ86" s="503"/>
      <c r="BK86" s="297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3">
        <v>39328276.630000003</v>
      </c>
      <c r="BG87" s="192">
        <v>39803595.490000002</v>
      </c>
      <c r="BH87" s="92">
        <v>50973634.240000002</v>
      </c>
      <c r="BI87" s="90">
        <v>63572988.57</v>
      </c>
      <c r="BJ87" s="506">
        <v>55686850.880000003</v>
      </c>
      <c r="BK87" s="299">
        <v>50844263.25</v>
      </c>
      <c r="BL87" s="275"/>
      <c r="BM87" s="192"/>
      <c r="BN87" s="192"/>
      <c r="BO87" s="149"/>
      <c r="BP87" s="192"/>
      <c r="BQ87" s="192"/>
      <c r="BR87" s="433"/>
      <c r="BS87" s="192"/>
      <c r="BT87" s="92"/>
      <c r="BU87" s="28">
        <f t="shared" si="504" ref="BU87:CD91">O87-C87</f>
        <v>-316654.98999999464</v>
      </c>
      <c r="BV87" s="93">
        <f t="shared" si="504"/>
        <v>5550406.0999999978</v>
      </c>
      <c r="BW87" s="93">
        <f t="shared" si="504"/>
        <v>2957983.7099999972</v>
      </c>
      <c r="BX87" s="93">
        <f t="shared" si="504"/>
        <v>7595763.3599999994</v>
      </c>
      <c r="BY87" s="93">
        <f t="shared" si="504"/>
        <v>7034548.1899999976</v>
      </c>
      <c r="BZ87" s="93">
        <f t="shared" si="504"/>
        <v>8359947.5099999905</v>
      </c>
      <c r="CA87" s="93">
        <f t="shared" si="504"/>
        <v>4332418.8500000015</v>
      </c>
      <c r="CB87" s="93">
        <f t="shared" si="504"/>
        <v>1477151.5700000003</v>
      </c>
      <c r="CC87" s="93">
        <f t="shared" si="504"/>
        <v>2445791.6199999973</v>
      </c>
      <c r="CD87" s="393">
        <f t="shared" si="504"/>
        <v>5102639.9900000021</v>
      </c>
      <c r="CE87" s="416">
        <f t="shared" si="505" ref="CE87:CN91">Y87-M87</f>
        <v>2744667.5100000054</v>
      </c>
      <c r="CF87" s="93">
        <f t="shared" si="505"/>
        <v>6806067.4299999997</v>
      </c>
      <c r="CG87" s="93">
        <f t="shared" si="505"/>
        <v>4718808.5299999937</v>
      </c>
      <c r="CH87" s="93">
        <f t="shared" si="505"/>
        <v>-2085941.9499999993</v>
      </c>
      <c r="CI87" s="93">
        <f t="shared" si="505"/>
        <v>-2603650.8499999978</v>
      </c>
      <c r="CJ87" s="234">
        <f t="shared" si="505"/>
        <v>3754353.6300000027</v>
      </c>
      <c r="CK87" s="234">
        <f t="shared" si="505"/>
        <v>-4176477.0199999958</v>
      </c>
      <c r="CL87" s="234">
        <f t="shared" si="505"/>
        <v>-7321201.1499999911</v>
      </c>
      <c r="CM87" s="234">
        <f t="shared" si="505"/>
        <v>7424578.9699999988</v>
      </c>
      <c r="CN87" s="247">
        <f t="shared" si="505"/>
        <v>-535852.91000000015</v>
      </c>
      <c r="CO87" s="247">
        <f t="shared" si="506" ref="CO87:CX91">AI87-W87</f>
        <v>2450712.5100000016</v>
      </c>
      <c r="CP87" s="373">
        <f t="shared" si="506"/>
        <v>725676.26000000536</v>
      </c>
      <c r="CQ87" s="342">
        <f t="shared" si="506"/>
        <v>847459.02000000328</v>
      </c>
      <c r="CR87" s="247">
        <f t="shared" si="506"/>
        <v>4701345.9099999964</v>
      </c>
      <c r="CS87" s="247">
        <f t="shared" si="506"/>
        <v>2626600.640000008</v>
      </c>
      <c r="CT87" s="247">
        <f t="shared" si="506"/>
        <v>-29285379.890000001</v>
      </c>
      <c r="CU87" s="247">
        <f t="shared" si="506"/>
        <v>2769435.629999999</v>
      </c>
      <c r="CV87" s="247">
        <f t="shared" si="506"/>
        <v>-146111.57999999821</v>
      </c>
      <c r="CW87" s="247">
        <f t="shared" si="506"/>
        <v>30373.390000000596</v>
      </c>
      <c r="CX87" s="247">
        <f t="shared" si="506"/>
        <v>15073082.039999999</v>
      </c>
      <c r="CY87" s="247">
        <f t="shared" si="507" ref="CY87:DH91">AS87-AG87</f>
        <v>934541.16999999434</v>
      </c>
      <c r="CZ87" s="247">
        <f t="shared" si="507"/>
        <v>1428292.3499999978</v>
      </c>
      <c r="DA87" s="247">
        <f t="shared" si="507"/>
        <v>2061730.9999999963</v>
      </c>
      <c r="DB87" s="373">
        <f t="shared" si="507"/>
        <v>6593804.3699999899</v>
      </c>
      <c r="DC87" s="373">
        <f t="shared" si="507"/>
        <v>9197742.4799999967</v>
      </c>
      <c r="DD87" s="373">
        <f t="shared" si="507"/>
        <v>8460709.9399999976</v>
      </c>
      <c r="DE87" s="373">
        <f t="shared" si="507"/>
        <v>13885463.209999993</v>
      </c>
      <c r="DF87" s="373">
        <f t="shared" si="507"/>
        <v>53839239.419999994</v>
      </c>
      <c r="DG87" s="373">
        <f t="shared" si="507"/>
        <v>13881266.110000007</v>
      </c>
      <c r="DH87" s="373">
        <f t="shared" si="507"/>
        <v>7287621.9600000009</v>
      </c>
      <c r="DI87" s="373">
        <f t="shared" si="508" ref="DI87:DQ91">BC87-AQ87</f>
        <v>13332757.349999994</v>
      </c>
      <c r="DJ87" s="373">
        <f t="shared" si="508"/>
        <v>4031787.6799999923</v>
      </c>
      <c r="DK87" s="373">
        <f t="shared" si="508"/>
        <v>6626865.5800000057</v>
      </c>
      <c r="DL87" s="373">
        <f t="shared" si="508"/>
        <v>10436697.530000005</v>
      </c>
      <c r="DM87" s="373">
        <f t="shared" si="508"/>
        <v>8796039.3700000048</v>
      </c>
      <c r="DN87" s="373">
        <f t="shared" si="508"/>
        <v>4745659.7200000063</v>
      </c>
      <c r="DO87" s="373">
        <f t="shared" si="508"/>
        <v>9426986.0700000003</v>
      </c>
      <c r="DP87" s="373">
        <f t="shared" si="508"/>
        <v>3293475.7500000075</v>
      </c>
      <c r="DQ87" s="373">
        <f t="shared" si="508"/>
        <v>-5030587.799999997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3">
        <v>6338069.9399999995</v>
      </c>
      <c r="BG88" s="192">
        <v>6648568.04</v>
      </c>
      <c r="BH88" s="92">
        <v>8430744.4499999993</v>
      </c>
      <c r="BI88" s="90">
        <v>10024402.180000002</v>
      </c>
      <c r="BJ88" s="506">
        <v>8860288.6099999994</v>
      </c>
      <c r="BK88" s="299">
        <v>8614164.9800000004</v>
      </c>
      <c r="BL88" s="275"/>
      <c r="BM88" s="192"/>
      <c r="BN88" s="192"/>
      <c r="BO88" s="149"/>
      <c r="BP88" s="192"/>
      <c r="BQ88" s="192"/>
      <c r="BR88" s="433"/>
      <c r="BS88" s="192"/>
      <c r="BT88" s="92"/>
      <c r="BU88" s="28">
        <f t="shared" si="504"/>
        <v>-919000.51999999955</v>
      </c>
      <c r="BV88" s="93">
        <f t="shared" si="504"/>
        <v>201372.3200000003</v>
      </c>
      <c r="BW88" s="93">
        <f t="shared" si="504"/>
        <v>210957.21999999974</v>
      </c>
      <c r="BX88" s="93">
        <f t="shared" si="504"/>
        <v>766867.19999999925</v>
      </c>
      <c r="BY88" s="93">
        <f t="shared" si="504"/>
        <v>839130.88999999966</v>
      </c>
      <c r="BZ88" s="93">
        <f t="shared" si="504"/>
        <v>1072144.2500000009</v>
      </c>
      <c r="CA88" s="93">
        <f t="shared" si="504"/>
        <v>736997.99999999907</v>
      </c>
      <c r="CB88" s="93">
        <f t="shared" si="504"/>
        <v>73629.679999999702</v>
      </c>
      <c r="CC88" s="93">
        <f t="shared" si="504"/>
        <v>159313.83999999985</v>
      </c>
      <c r="CD88" s="393">
        <f t="shared" si="504"/>
        <v>668057.05999999959</v>
      </c>
      <c r="CE88" s="416">
        <f t="shared" si="505"/>
        <v>394553.03000000026</v>
      </c>
      <c r="CF88" s="93">
        <f t="shared" si="505"/>
        <v>1129699.8499999996</v>
      </c>
      <c r="CG88" s="93">
        <f t="shared" si="505"/>
        <v>1136105.3099999987</v>
      </c>
      <c r="CH88" s="93">
        <f t="shared" si="505"/>
        <v>69361.420000000857</v>
      </c>
      <c r="CI88" s="93">
        <f t="shared" si="505"/>
        <v>-278915.26000000024</v>
      </c>
      <c r="CJ88" s="234">
        <f t="shared" si="505"/>
        <v>794942.48000000045</v>
      </c>
      <c r="CK88" s="234">
        <f t="shared" si="505"/>
        <v>-35276.290000000037</v>
      </c>
      <c r="CL88" s="234">
        <f t="shared" si="505"/>
        <v>-724946.40000000037</v>
      </c>
      <c r="CM88" s="234">
        <f t="shared" si="505"/>
        <v>1024403.2400000002</v>
      </c>
      <c r="CN88" s="247">
        <f t="shared" si="505"/>
        <v>18411.799999999814</v>
      </c>
      <c r="CO88" s="247">
        <f t="shared" si="506"/>
        <v>82719.080000000075</v>
      </c>
      <c r="CP88" s="373">
        <f t="shared" si="506"/>
        <v>-272318.12000000011</v>
      </c>
      <c r="CQ88" s="342">
        <f t="shared" si="506"/>
        <v>232816.59999999963</v>
      </c>
      <c r="CR88" s="247">
        <f t="shared" si="506"/>
        <v>487893.70000000019</v>
      </c>
      <c r="CS88" s="247">
        <f t="shared" si="506"/>
        <v>200197.46000000089</v>
      </c>
      <c r="CT88" s="247">
        <f t="shared" si="506"/>
        <v>-4729257.3900000006</v>
      </c>
      <c r="CU88" s="247">
        <f t="shared" si="506"/>
        <v>653394.71000000043</v>
      </c>
      <c r="CV88" s="247">
        <f t="shared" si="506"/>
        <v>236272.08999999985</v>
      </c>
      <c r="CW88" s="247">
        <f t="shared" si="506"/>
        <v>187374.88999999966</v>
      </c>
      <c r="CX88" s="247">
        <f t="shared" si="506"/>
        <v>2372071.8999999994</v>
      </c>
      <c r="CY88" s="247">
        <f t="shared" si="507"/>
        <v>677943.29000000004</v>
      </c>
      <c r="CZ88" s="247">
        <f t="shared" si="507"/>
        <v>768521.19999999972</v>
      </c>
      <c r="DA88" s="247">
        <f t="shared" si="507"/>
        <v>1499532.6299999999</v>
      </c>
      <c r="DB88" s="373">
        <f t="shared" si="507"/>
        <v>2699835.7500000009</v>
      </c>
      <c r="DC88" s="373">
        <f t="shared" si="507"/>
        <v>2350194.6099999994</v>
      </c>
      <c r="DD88" s="373">
        <f t="shared" si="507"/>
        <v>3043755.2199999988</v>
      </c>
      <c r="DE88" s="373">
        <f t="shared" si="507"/>
        <v>3448963.5799999991</v>
      </c>
      <c r="DF88" s="373">
        <f t="shared" si="507"/>
        <v>9589806.7999999989</v>
      </c>
      <c r="DG88" s="373">
        <f t="shared" si="507"/>
        <v>2580877.8300000001</v>
      </c>
      <c r="DH88" s="373">
        <f t="shared" si="507"/>
        <v>1399751.6500000004</v>
      </c>
      <c r="DI88" s="373">
        <f t="shared" si="508"/>
        <v>2029984.7700000005</v>
      </c>
      <c r="DJ88" s="373">
        <f t="shared" si="508"/>
        <v>557232.26999999955</v>
      </c>
      <c r="DK88" s="373">
        <f t="shared" si="508"/>
        <v>968648.05000000075</v>
      </c>
      <c r="DL88" s="373">
        <f t="shared" si="508"/>
        <v>1580294.75</v>
      </c>
      <c r="DM88" s="373">
        <f t="shared" si="508"/>
        <v>1199898.79</v>
      </c>
      <c r="DN88" s="373">
        <f t="shared" si="508"/>
        <v>412840.76999999862</v>
      </c>
      <c r="DO88" s="373">
        <f t="shared" si="508"/>
        <v>1096141.7200000025</v>
      </c>
      <c r="DP88" s="373">
        <f t="shared" si="508"/>
        <v>-611016.94999999925</v>
      </c>
      <c r="DQ88" s="373">
        <f t="shared" si="508"/>
        <v>-1309644.3899999987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3">
        <v>12191245.48</v>
      </c>
      <c r="BG89" s="192">
        <v>11684310.210000001</v>
      </c>
      <c r="BH89" s="92">
        <v>13689681.199999999</v>
      </c>
      <c r="BI89" s="90">
        <v>15990475.469999999</v>
      </c>
      <c r="BJ89" s="506">
        <v>15059918.75</v>
      </c>
      <c r="BK89" s="299">
        <v>15003893.139999999</v>
      </c>
      <c r="BL89" s="275"/>
      <c r="BM89" s="192"/>
      <c r="BN89" s="192"/>
      <c r="BO89" s="149"/>
      <c r="BP89" s="192"/>
      <c r="BQ89" s="192"/>
      <c r="BR89" s="433"/>
      <c r="BS89" s="192"/>
      <c r="BT89" s="92"/>
      <c r="BU89" s="28">
        <f t="shared" si="504"/>
        <v>-63404.809999998659</v>
      </c>
      <c r="BV89" s="93">
        <f t="shared" si="504"/>
        <v>-84579.900000000373</v>
      </c>
      <c r="BW89" s="93">
        <f t="shared" si="504"/>
        <v>-1067207.5499999989</v>
      </c>
      <c r="BX89" s="93">
        <f t="shared" si="504"/>
        <v>-412839.97000000067</v>
      </c>
      <c r="BY89" s="93">
        <f t="shared" si="504"/>
        <v>9164.75</v>
      </c>
      <c r="BZ89" s="93">
        <f t="shared" si="504"/>
        <v>-400573.27999999933</v>
      </c>
      <c r="CA89" s="93">
        <f t="shared" si="504"/>
        <v>-130618.34000000171</v>
      </c>
      <c r="CB89" s="93">
        <f t="shared" si="504"/>
        <v>-598729.1099999994</v>
      </c>
      <c r="CC89" s="93">
        <f t="shared" si="504"/>
        <v>855161.55000000168</v>
      </c>
      <c r="CD89" s="393">
        <f t="shared" si="504"/>
        <v>-563512.90000000037</v>
      </c>
      <c r="CE89" s="416">
        <f t="shared" si="505"/>
        <v>-787203.08000000007</v>
      </c>
      <c r="CF89" s="93">
        <f t="shared" si="505"/>
        <v>452282.0700000003</v>
      </c>
      <c r="CG89" s="93">
        <f t="shared" si="505"/>
        <v>616989.61999999918</v>
      </c>
      <c r="CH89" s="93">
        <f t="shared" si="505"/>
        <v>712863.83000000007</v>
      </c>
      <c r="CI89" s="93">
        <f t="shared" si="505"/>
        <v>715699.46999999881</v>
      </c>
      <c r="CJ89" s="234">
        <f t="shared" si="505"/>
        <v>1922423.0199999996</v>
      </c>
      <c r="CK89" s="234">
        <f t="shared" si="505"/>
        <v>-20063.109999999404</v>
      </c>
      <c r="CL89" s="234">
        <f t="shared" si="505"/>
        <v>59545.639999998733</v>
      </c>
      <c r="CM89" s="234">
        <f t="shared" si="505"/>
        <v>1547733.0599999987</v>
      </c>
      <c r="CN89" s="247">
        <f t="shared" si="505"/>
        <v>278170.66000000015</v>
      </c>
      <c r="CO89" s="247">
        <f t="shared" si="506"/>
        <v>45971.709999999031</v>
      </c>
      <c r="CP89" s="373">
        <f t="shared" si="506"/>
        <v>1151245.0299999993</v>
      </c>
      <c r="CQ89" s="342">
        <f t="shared" si="506"/>
        <v>379970.70999999903</v>
      </c>
      <c r="CR89" s="247">
        <f t="shared" si="506"/>
        <v>1105319.0700000003</v>
      </c>
      <c r="CS89" s="247">
        <f t="shared" si="506"/>
        <v>784262.13000000082</v>
      </c>
      <c r="CT89" s="247">
        <f t="shared" si="506"/>
        <v>-8768407.0099999998</v>
      </c>
      <c r="CU89" s="247">
        <f t="shared" si="506"/>
        <v>774306.47000000067</v>
      </c>
      <c r="CV89" s="247">
        <f t="shared" si="506"/>
        <v>114139.6400000006</v>
      </c>
      <c r="CW89" s="247">
        <f t="shared" si="506"/>
        <v>-307033.10000000149</v>
      </c>
      <c r="CX89" s="247">
        <f t="shared" si="506"/>
        <v>2306459.7699999996</v>
      </c>
      <c r="CY89" s="247">
        <f t="shared" si="507"/>
        <v>240793.29000000097</v>
      </c>
      <c r="CZ89" s="247">
        <f t="shared" si="507"/>
        <v>155725.28000000119</v>
      </c>
      <c r="DA89" s="247">
        <f t="shared" si="507"/>
        <v>493610.34000000171</v>
      </c>
      <c r="DB89" s="373">
        <f t="shared" si="507"/>
        <v>1296733.1500000022</v>
      </c>
      <c r="DC89" s="373">
        <f t="shared" si="507"/>
        <v>2083887.7400000002</v>
      </c>
      <c r="DD89" s="373">
        <f t="shared" si="507"/>
        <v>2412795.3200000003</v>
      </c>
      <c r="DE89" s="373">
        <f t="shared" si="507"/>
        <v>3411826.9800000004</v>
      </c>
      <c r="DF89" s="373">
        <f t="shared" si="507"/>
        <v>14548817.890000001</v>
      </c>
      <c r="DG89" s="373">
        <f t="shared" si="507"/>
        <v>4050746.3800000008</v>
      </c>
      <c r="DH89" s="373">
        <f t="shared" si="507"/>
        <v>3113604.75</v>
      </c>
      <c r="DI89" s="373">
        <f t="shared" si="508"/>
        <v>3488219.1500000022</v>
      </c>
      <c r="DJ89" s="373">
        <f t="shared" si="508"/>
        <v>2446108.6700000018</v>
      </c>
      <c r="DK89" s="373">
        <f t="shared" si="508"/>
        <v>2357284.75</v>
      </c>
      <c r="DL89" s="373">
        <f t="shared" si="508"/>
        <v>3479335.1199999992</v>
      </c>
      <c r="DM89" s="373">
        <f t="shared" si="508"/>
        <v>2697344.5700000003</v>
      </c>
      <c r="DN89" s="373">
        <f t="shared" si="508"/>
        <v>1980974.0999999978</v>
      </c>
      <c r="DO89" s="373">
        <f t="shared" si="508"/>
        <v>2723978.6899999995</v>
      </c>
      <c r="DP89" s="373">
        <f t="shared" si="508"/>
        <v>1390438.9699999988</v>
      </c>
      <c r="DQ89" s="373">
        <f t="shared" si="508"/>
        <v>-238040.01000000164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3">
        <v>15834848.460000001</v>
      </c>
      <c r="BG90" s="192">
        <v>15045322.76</v>
      </c>
      <c r="BH90" s="92">
        <v>16820021.879999999</v>
      </c>
      <c r="BI90" s="90">
        <v>18994922.77</v>
      </c>
      <c r="BJ90" s="506">
        <v>18690542.899999999</v>
      </c>
      <c r="BK90" s="299">
        <v>17340259.18</v>
      </c>
      <c r="BL90" s="275"/>
      <c r="BM90" s="192"/>
      <c r="BN90" s="192"/>
      <c r="BO90" s="149"/>
      <c r="BP90" s="192"/>
      <c r="BQ90" s="192"/>
      <c r="BR90" s="433"/>
      <c r="BS90" s="192"/>
      <c r="BT90" s="92"/>
      <c r="BU90" s="28">
        <f t="shared" si="504"/>
        <v>509087.16999999806</v>
      </c>
      <c r="BV90" s="93">
        <f t="shared" si="504"/>
        <v>63708.11999999918</v>
      </c>
      <c r="BW90" s="93">
        <f t="shared" si="504"/>
        <v>-1388465.7699999996</v>
      </c>
      <c r="BX90" s="93">
        <f t="shared" si="504"/>
        <v>-927148.98000000045</v>
      </c>
      <c r="BY90" s="93">
        <f t="shared" si="504"/>
        <v>-211631.58000000007</v>
      </c>
      <c r="BZ90" s="93">
        <f t="shared" si="504"/>
        <v>-700037.35000000149</v>
      </c>
      <c r="CA90" s="93">
        <f t="shared" si="504"/>
        <v>-201119.70000000112</v>
      </c>
      <c r="CB90" s="93">
        <f t="shared" si="504"/>
        <v>-860846.6400000006</v>
      </c>
      <c r="CC90" s="93">
        <f t="shared" si="504"/>
        <v>-211539.63000000082</v>
      </c>
      <c r="CD90" s="393">
        <f t="shared" si="504"/>
        <v>-273201.5700000003</v>
      </c>
      <c r="CE90" s="416">
        <f t="shared" si="505"/>
        <v>-1793994.0900000036</v>
      </c>
      <c r="CF90" s="93">
        <f t="shared" si="505"/>
        <v>523210.06000000052</v>
      </c>
      <c r="CG90" s="93">
        <f t="shared" si="505"/>
        <v>681571.53000000119</v>
      </c>
      <c r="CH90" s="93">
        <f t="shared" si="505"/>
        <v>789128.51999999955</v>
      </c>
      <c r="CI90" s="93">
        <f t="shared" si="505"/>
        <v>781240.42999999784</v>
      </c>
      <c r="CJ90" s="234">
        <f t="shared" si="505"/>
        <v>2378462.1400000006</v>
      </c>
      <c r="CK90" s="234">
        <f t="shared" si="505"/>
        <v>-153055.1400000006</v>
      </c>
      <c r="CL90" s="234">
        <f t="shared" si="505"/>
        <v>-475538.00999999978</v>
      </c>
      <c r="CM90" s="234">
        <f t="shared" si="505"/>
        <v>1403471.0600000005</v>
      </c>
      <c r="CN90" s="247">
        <f t="shared" si="505"/>
        <v>524299.84999999963</v>
      </c>
      <c r="CO90" s="247">
        <f t="shared" si="506"/>
        <v>361655.20999999903</v>
      </c>
      <c r="CP90" s="373">
        <f t="shared" si="506"/>
        <v>104170.58000000194</v>
      </c>
      <c r="CQ90" s="342">
        <f t="shared" si="506"/>
        <v>93815.990000002086</v>
      </c>
      <c r="CR90" s="247">
        <f t="shared" si="506"/>
        <v>337017.58999999799</v>
      </c>
      <c r="CS90" s="247">
        <f t="shared" si="506"/>
        <v>160005.47000000067</v>
      </c>
      <c r="CT90" s="247">
        <f t="shared" si="506"/>
        <v>-11603214.299999999</v>
      </c>
      <c r="CU90" s="247">
        <f t="shared" si="506"/>
        <v>509526.77000000142</v>
      </c>
      <c r="CV90" s="247">
        <f t="shared" si="506"/>
        <v>115534.34999999963</v>
      </c>
      <c r="CW90" s="247">
        <f t="shared" si="506"/>
        <v>-1210393.7699999996</v>
      </c>
      <c r="CX90" s="247">
        <f t="shared" si="506"/>
        <v>2285957.1899999995</v>
      </c>
      <c r="CY90" s="247">
        <f t="shared" si="507"/>
        <v>685092.31000000052</v>
      </c>
      <c r="CZ90" s="247">
        <f t="shared" si="507"/>
        <v>-427009.66000000015</v>
      </c>
      <c r="DA90" s="247">
        <f t="shared" si="507"/>
        <v>1333000.9500000011</v>
      </c>
      <c r="DB90" s="373">
        <f t="shared" si="507"/>
        <v>2126531.3999999985</v>
      </c>
      <c r="DC90" s="373">
        <f t="shared" si="507"/>
        <v>1628262.4799999986</v>
      </c>
      <c r="DD90" s="373">
        <f t="shared" si="507"/>
        <v>2551659.8200000003</v>
      </c>
      <c r="DE90" s="373">
        <f t="shared" si="507"/>
        <v>3758427.4699999969</v>
      </c>
      <c r="DF90" s="373">
        <f t="shared" si="507"/>
        <v>16989401.659999996</v>
      </c>
      <c r="DG90" s="373">
        <f t="shared" si="507"/>
        <v>3422942.8100000005</v>
      </c>
      <c r="DH90" s="373">
        <f t="shared" si="507"/>
        <v>2826324.8099999987</v>
      </c>
      <c r="DI90" s="373">
        <f t="shared" si="508"/>
        <v>4106035.620000001</v>
      </c>
      <c r="DJ90" s="373">
        <f t="shared" si="508"/>
        <v>2184006.3000000007</v>
      </c>
      <c r="DK90" s="373">
        <f t="shared" si="508"/>
        <v>1843216.9499999993</v>
      </c>
      <c r="DL90" s="373">
        <f t="shared" si="508"/>
        <v>3803340.0300000012</v>
      </c>
      <c r="DM90" s="373">
        <f t="shared" si="508"/>
        <v>2761649.9499999993</v>
      </c>
      <c r="DN90" s="373">
        <f t="shared" si="508"/>
        <v>1615088.7899999991</v>
      </c>
      <c r="DO90" s="373">
        <f t="shared" si="508"/>
        <v>3741838.6500000004</v>
      </c>
      <c r="DP90" s="373">
        <f t="shared" si="508"/>
        <v>2647800.3699999992</v>
      </c>
      <c r="DQ90" s="373">
        <f t="shared" si="508"/>
        <v>-542450.98999999836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3">
        <v>27698203.939999998</v>
      </c>
      <c r="BG91" s="192">
        <v>26831624.52</v>
      </c>
      <c r="BH91" s="92">
        <v>28269676.669999998</v>
      </c>
      <c r="BI91" s="90">
        <v>31707079.990000002</v>
      </c>
      <c r="BJ91" s="506">
        <v>28669896.989999998</v>
      </c>
      <c r="BK91" s="299">
        <v>28859739.979999997</v>
      </c>
      <c r="BL91" s="275"/>
      <c r="BM91" s="192"/>
      <c r="BN91" s="192"/>
      <c r="BO91" s="149"/>
      <c r="BP91" s="192"/>
      <c r="BQ91" s="192"/>
      <c r="BR91" s="433"/>
      <c r="BS91" s="192"/>
      <c r="BT91" s="192"/>
      <c r="BU91" s="90">
        <f t="shared" si="504"/>
        <v>481423.00999999791</v>
      </c>
      <c r="BV91" s="93">
        <f t="shared" si="504"/>
        <v>635788.9299999997</v>
      </c>
      <c r="BW91" s="93">
        <f t="shared" si="504"/>
        <v>-1605847.3500000052</v>
      </c>
      <c r="BX91" s="93">
        <f t="shared" si="504"/>
        <v>-1071233.7699999996</v>
      </c>
      <c r="BY91" s="93">
        <f t="shared" si="504"/>
        <v>1294182.2300000004</v>
      </c>
      <c r="BZ91" s="93">
        <f t="shared" si="504"/>
        <v>-2526095.4199999981</v>
      </c>
      <c r="CA91" s="93">
        <f t="shared" si="504"/>
        <v>-857350.26000000164</v>
      </c>
      <c r="CB91" s="93">
        <f t="shared" si="504"/>
        <v>-2064862.1899999976</v>
      </c>
      <c r="CC91" s="93">
        <f t="shared" si="504"/>
        <v>1260522.950000003</v>
      </c>
      <c r="CD91" s="393">
        <f t="shared" si="504"/>
        <v>-1088246.3300000019</v>
      </c>
      <c r="CE91" s="416">
        <f t="shared" si="505"/>
        <v>-3662000.299999997</v>
      </c>
      <c r="CF91" s="93">
        <f t="shared" si="505"/>
        <v>-524489.6099999994</v>
      </c>
      <c r="CG91" s="93">
        <f t="shared" si="505"/>
        <v>2855604.5599999987</v>
      </c>
      <c r="CH91" s="93">
        <f t="shared" si="505"/>
        <v>475700.89999999851</v>
      </c>
      <c r="CI91" s="93">
        <f t="shared" si="505"/>
        <v>1471149.2800000012</v>
      </c>
      <c r="CJ91" s="234">
        <f t="shared" si="505"/>
        <v>2338314.3999999985</v>
      </c>
      <c r="CK91" s="234">
        <f t="shared" si="505"/>
        <v>-958237.08999999985</v>
      </c>
      <c r="CL91" s="234">
        <f t="shared" si="505"/>
        <v>292849.16999999806</v>
      </c>
      <c r="CM91" s="234">
        <f t="shared" si="505"/>
        <v>3244243.8999999985</v>
      </c>
      <c r="CN91" s="247">
        <f t="shared" si="505"/>
        <v>-942917.01999999955</v>
      </c>
      <c r="CO91" s="247">
        <f t="shared" si="506"/>
        <v>1362272.1999999993</v>
      </c>
      <c r="CP91" s="373">
        <f t="shared" si="506"/>
        <v>-1051570.200000003</v>
      </c>
      <c r="CQ91" s="342">
        <f t="shared" si="506"/>
        <v>1212833.2299999967</v>
      </c>
      <c r="CR91" s="247">
        <f t="shared" si="506"/>
        <v>1625930.1900000013</v>
      </c>
      <c r="CS91" s="247">
        <f t="shared" si="506"/>
        <v>-831636.49999999627</v>
      </c>
      <c r="CT91" s="247">
        <f t="shared" si="506"/>
        <v>-20053409.609999999</v>
      </c>
      <c r="CU91" s="247">
        <f t="shared" si="506"/>
        <v>1453298.8900000006</v>
      </c>
      <c r="CV91" s="247">
        <f t="shared" si="506"/>
        <v>1851082.5500000007</v>
      </c>
      <c r="CW91" s="247">
        <f t="shared" si="506"/>
        <v>458332.55000000075</v>
      </c>
      <c r="CX91" s="247">
        <f t="shared" si="506"/>
        <v>2909810.9700000025</v>
      </c>
      <c r="CY91" s="247">
        <f t="shared" si="507"/>
        <v>1317665.2400000021</v>
      </c>
      <c r="CZ91" s="247">
        <f t="shared" si="507"/>
        <v>-287630.16000000015</v>
      </c>
      <c r="DA91" s="247">
        <f t="shared" si="507"/>
        <v>2472122.2600000016</v>
      </c>
      <c r="DB91" s="373">
        <f t="shared" si="507"/>
        <v>4632759.5400000028</v>
      </c>
      <c r="DC91" s="373">
        <f t="shared" si="507"/>
        <v>1039080.4100000001</v>
      </c>
      <c r="DD91" s="373">
        <f t="shared" si="507"/>
        <v>5207346.4399999976</v>
      </c>
      <c r="DE91" s="373">
        <f t="shared" si="507"/>
        <v>5514257.6999999955</v>
      </c>
      <c r="DF91" s="373">
        <f t="shared" si="507"/>
        <v>27708709.349999998</v>
      </c>
      <c r="DG91" s="373">
        <f t="shared" si="507"/>
        <v>5872654.0300000012</v>
      </c>
      <c r="DH91" s="373">
        <f t="shared" si="507"/>
        <v>3286294.1099999994</v>
      </c>
      <c r="DI91" s="373">
        <f t="shared" si="508"/>
        <v>7445064.370000001</v>
      </c>
      <c r="DJ91" s="373">
        <f t="shared" si="508"/>
        <v>4925715.4699999988</v>
      </c>
      <c r="DK91" s="373">
        <f t="shared" si="508"/>
        <v>4899737.2800000012</v>
      </c>
      <c r="DL91" s="373">
        <f t="shared" si="508"/>
        <v>6957140.0299999975</v>
      </c>
      <c r="DM91" s="373">
        <f t="shared" si="508"/>
        <v>4027773.6899999976</v>
      </c>
      <c r="DN91" s="373">
        <f t="shared" si="508"/>
        <v>1305313.5099999979</v>
      </c>
      <c r="DO91" s="373">
        <f t="shared" si="508"/>
        <v>7295970.7200000025</v>
      </c>
      <c r="DP91" s="373">
        <f t="shared" si="508"/>
        <v>966837.53999999911</v>
      </c>
      <c r="DQ91" s="373">
        <f t="shared" si="508"/>
        <v>-17194.800000000745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85141340.969999999</v>
      </c>
      <c r="D92" s="125">
        <f t="shared" si="509" ref="D92:EB106">SUM(D87:D91)</f>
        <v>73236123.310000002</v>
      </c>
      <c r="E92" s="125">
        <f t="shared" si="509"/>
        <v>71548696.870000005</v>
      </c>
      <c r="F92" s="125">
        <f t="shared" si="509"/>
        <v>72649687.980000004</v>
      </c>
      <c r="G92" s="125">
        <f t="shared" si="509"/>
        <v>94275699.549999997</v>
      </c>
      <c r="H92" s="125">
        <f t="shared" si="509"/>
        <v>101618361.77000001</v>
      </c>
      <c r="I92" s="125">
        <f t="shared" si="509"/>
        <v>84105163.25</v>
      </c>
      <c r="J92" s="125">
        <f t="shared" si="509"/>
        <v>76127482.290000007</v>
      </c>
      <c r="K92" s="125">
        <f t="shared" si="509"/>
        <v>63858136.429999992</v>
      </c>
      <c r="L92" s="127">
        <f t="shared" si="509"/>
        <v>86271277.540000007</v>
      </c>
      <c r="M92" s="125">
        <f t="shared" si="509"/>
        <v>100042866.78999999</v>
      </c>
      <c r="N92" s="165">
        <f t="shared" si="509"/>
        <v>80959419.450000003</v>
      </c>
      <c r="O92" s="165">
        <f t="shared" si="509"/>
        <v>84832790.829999998</v>
      </c>
      <c r="P92" s="165">
        <f t="shared" si="509"/>
        <v>79602818.879999995</v>
      </c>
      <c r="Q92" s="165">
        <f t="shared" si="509"/>
        <v>70656117.129999995</v>
      </c>
      <c r="R92" s="165">
        <f t="shared" si="509"/>
        <v>78601095.820000008</v>
      </c>
      <c r="S92" s="165">
        <f t="shared" si="509"/>
        <v>103241094.03</v>
      </c>
      <c r="T92" s="165">
        <f t="shared" si="509"/>
        <v>107423747.48</v>
      </c>
      <c r="U92" s="165">
        <f t="shared" si="509"/>
        <v>87985491.800000012</v>
      </c>
      <c r="V92" s="165">
        <f t="shared" si="509"/>
        <v>74153825.600000009</v>
      </c>
      <c r="W92" s="165">
        <f t="shared" si="509"/>
        <v>68367386.75999999</v>
      </c>
      <c r="X92" s="127">
        <f t="shared" si="509"/>
        <v>90117013.789999992</v>
      </c>
      <c r="Y92" s="165">
        <f t="shared" si="509"/>
        <v>96938889.859999985</v>
      </c>
      <c r="Z92" s="165">
        <f t="shared" si="509"/>
        <v>89346189.25</v>
      </c>
      <c r="AA92" s="165">
        <f t="shared" si="509"/>
        <v>94841870.379999995</v>
      </c>
      <c r="AB92" s="165">
        <f t="shared" si="509"/>
        <v>79563931.599999994</v>
      </c>
      <c r="AC92" s="165">
        <f t="shared" si="509"/>
        <v>70741640.199999988</v>
      </c>
      <c r="AD92" s="165">
        <f t="shared" si="509"/>
        <v>89789591.489999995</v>
      </c>
      <c r="AE92" s="165">
        <f t="shared" si="509"/>
        <v>97897985.379999995</v>
      </c>
      <c r="AF92" s="165">
        <f t="shared" si="509"/>
        <v>99254456.729999989</v>
      </c>
      <c r="AG92" s="165">
        <f t="shared" si="509"/>
        <v>102629922.03</v>
      </c>
      <c r="AH92" s="165">
        <f t="shared" si="509"/>
        <v>73495937.979999989</v>
      </c>
      <c r="AI92" s="165">
        <f t="shared" si="509"/>
        <v>72670717.469999999</v>
      </c>
      <c r="AJ92" s="305">
        <f t="shared" si="509"/>
        <v>90774217.340000004</v>
      </c>
      <c r="AK92" s="175">
        <f t="shared" si="509"/>
        <v>99705785.410000011</v>
      </c>
      <c r="AL92" s="175">
        <f t="shared" si="509"/>
        <v>97603695.710000008</v>
      </c>
      <c r="AM92" s="175">
        <f t="shared" si="509"/>
        <v>97781299.579999998</v>
      </c>
      <c r="AN92" s="175">
        <f t="shared" si="509"/>
        <v>5124263.3999999994</v>
      </c>
      <c r="AO92" s="175">
        <f t="shared" si="509"/>
        <v>76901602.669999987</v>
      </c>
      <c r="AP92" s="175">
        <f t="shared" si="509"/>
        <v>91960508.540000007</v>
      </c>
      <c r="AQ92" s="175">
        <f t="shared" si="509"/>
        <v>97056639.340000004</v>
      </c>
      <c r="AR92" s="175">
        <f t="shared" si="509"/>
        <v>124201838.59999999</v>
      </c>
      <c r="AS92" s="175">
        <f t="shared" si="509"/>
        <v>106485957.33000001</v>
      </c>
      <c r="AT92" s="175">
        <f t="shared" si="509"/>
        <v>75133836.989999995</v>
      </c>
      <c r="AU92" s="175">
        <f t="shared" si="509"/>
        <v>80530714.650000006</v>
      </c>
      <c r="AV92" s="420">
        <f t="shared" si="509"/>
        <v>108123881.55</v>
      </c>
      <c r="AW92" s="175">
        <f t="shared" si="510" ref="AW92:BG92">SUM(AW87:AW91)</f>
        <v>116004953.13</v>
      </c>
      <c r="AX92" s="175">
        <f t="shared" si="510"/>
        <v>119279962.45</v>
      </c>
      <c r="AY92" s="175">
        <f t="shared" si="510"/>
        <v>127800238.52</v>
      </c>
      <c r="AZ92" s="421">
        <f t="shared" si="510"/>
        <v>127800238.52</v>
      </c>
      <c r="BA92" s="421">
        <f t="shared" si="510"/>
        <v>106710089.83000001</v>
      </c>
      <c r="BB92" s="421">
        <f t="shared" si="510"/>
        <v>109874105.81999999</v>
      </c>
      <c r="BC92" s="421">
        <f t="shared" si="510"/>
        <v>127458700.59999999</v>
      </c>
      <c r="BD92" s="421">
        <f t="shared" si="510"/>
        <v>138346688.98999998</v>
      </c>
      <c r="BE92" s="421">
        <f t="shared" si="510"/>
        <v>123181709.94</v>
      </c>
      <c r="BF92" s="421">
        <f t="shared" si="510"/>
        <v>101390644.44999999</v>
      </c>
      <c r="BG92" s="421">
        <f t="shared" si="510"/>
        <v>100013421.02</v>
      </c>
      <c r="BH92" s="445">
        <f>SUM(BH87:BH91)</f>
        <v>118183758.44</v>
      </c>
      <c r="BI92" s="129">
        <f>SUM(BI87:BI91)</f>
        <v>140289868.97999999</v>
      </c>
      <c r="BJ92" s="498">
        <f>SUM(BJ87:BJ91)</f>
        <v>126967498.13000001</v>
      </c>
      <c r="BK92" s="498">
        <f>SUM(BK87:BK91)</f>
        <v>120662320.53</v>
      </c>
      <c r="BL92" s="421"/>
      <c r="BM92" s="421"/>
      <c r="BN92" s="421"/>
      <c r="BO92" s="421"/>
      <c r="BP92" s="421"/>
      <c r="BQ92" s="421"/>
      <c r="BR92" s="421"/>
      <c r="BS92" s="421"/>
      <c r="BT92" s="421"/>
      <c r="BU92" s="124">
        <f t="shared" si="509"/>
        <v>-308550.13999999687</v>
      </c>
      <c r="BV92" s="128">
        <f t="shared" si="511" ref="BV92:BX92">SUM(BV87:BV91)</f>
        <v>6366695.5699999966</v>
      </c>
      <c r="BW92" s="128">
        <f t="shared" si="511"/>
        <v>-892579.74000000674</v>
      </c>
      <c r="BX92" s="128">
        <f t="shared" si="511"/>
        <v>5951407.839999998</v>
      </c>
      <c r="BY92" s="128">
        <f t="shared" si="512" ref="BY92">SUM(BY87:BY91)</f>
        <v>8965394.4799999967</v>
      </c>
      <c r="BZ92" s="128">
        <f t="shared" si="513" ref="BZ92:CH92">SUM(BZ87:BZ91)</f>
        <v>5805385.7099999916</v>
      </c>
      <c r="CA92" s="128">
        <f t="shared" si="513"/>
        <v>3880328.5499999961</v>
      </c>
      <c r="CB92" s="128">
        <f t="shared" si="513"/>
        <v>-1973656.6899999976</v>
      </c>
      <c r="CC92" s="128">
        <f t="shared" si="513"/>
        <v>4509250.330000001</v>
      </c>
      <c r="CD92" s="394">
        <f t="shared" si="513"/>
        <v>3845736.2499999991</v>
      </c>
      <c r="CE92" s="417">
        <f t="shared" si="513"/>
        <v>-3103976.929999995</v>
      </c>
      <c r="CF92" s="128">
        <f t="shared" si="513"/>
        <v>8386769.8000000007</v>
      </c>
      <c r="CG92" s="128">
        <f t="shared" si="513"/>
        <v>10009079.549999991</v>
      </c>
      <c r="CH92" s="128">
        <f t="shared" si="513"/>
        <v>-38887.280000000261</v>
      </c>
      <c r="CI92" s="128">
        <f t="shared" si="514" ref="CI92:CJ92">SUM(CI87:CI91)</f>
        <v>85523.069999999832</v>
      </c>
      <c r="CJ92" s="235">
        <f t="shared" si="514"/>
        <v>11188495.670000002</v>
      </c>
      <c r="CK92" s="235">
        <f t="shared" si="515" ref="CK92:CL92">SUM(CK87:CK91)</f>
        <v>-5343108.6499999957</v>
      </c>
      <c r="CL92" s="235">
        <f t="shared" si="515"/>
        <v>-8169290.7499999944</v>
      </c>
      <c r="CM92" s="235">
        <f t="shared" si="516" ref="CM92:CN92">SUM(CM87:CM91)</f>
        <v>14644430.229999997</v>
      </c>
      <c r="CN92" s="260">
        <f t="shared" si="516"/>
        <v>-657887.62000000011</v>
      </c>
      <c r="CO92" s="260">
        <f t="shared" si="517" ref="CO92:CQ92">SUM(CO87:CO91)</f>
        <v>4303330.709999999</v>
      </c>
      <c r="CP92" s="374">
        <f t="shared" si="517"/>
        <v>657203.55000000354</v>
      </c>
      <c r="CQ92" s="343">
        <f t="shared" si="517"/>
        <v>2766895.5500000007</v>
      </c>
      <c r="CR92" s="260">
        <f t="shared" si="518" ref="CR92:CS92">SUM(CR87:CR91)</f>
        <v>8257506.4599999962</v>
      </c>
      <c r="CS92" s="260">
        <f t="shared" si="518"/>
        <v>2939429.2000000142</v>
      </c>
      <c r="CT92" s="260">
        <f t="shared" si="519" ref="CT92">SUM(CT87:CT91)</f>
        <v>-74439668.199999988</v>
      </c>
      <c r="CU92" s="260">
        <f t="shared" si="520" ref="CU92">SUM(CU87:CU91)</f>
        <v>6159962.4700000025</v>
      </c>
      <c r="CV92" s="260">
        <f t="shared" si="521" ref="CV92">SUM(CV87:CV91)</f>
        <v>2170917.0500000026</v>
      </c>
      <c r="CW92" s="260">
        <f t="shared" si="522" ref="CW92">SUM(CW87:CW91)</f>
        <v>-841346.04000000004</v>
      </c>
      <c r="CX92" s="260">
        <f t="shared" si="523" ref="CX92">SUM(CX87:CX91)</f>
        <v>24947381.870000001</v>
      </c>
      <c r="CY92" s="260">
        <f t="shared" si="524" ref="CY92">SUM(CY87:CY91)</f>
        <v>3856035.299999998</v>
      </c>
      <c r="CZ92" s="260">
        <f t="shared" si="525" ref="CZ92">SUM(CZ87:CZ91)</f>
        <v>1637899.0099999984</v>
      </c>
      <c r="DA92" s="260">
        <f t="shared" si="526" ref="DA92">SUM(DA87:DA91)</f>
        <v>7859997.1800000006</v>
      </c>
      <c r="DB92" s="374">
        <f t="shared" si="527" ref="DB92">SUM(DB87:DB91)</f>
        <v>17349664.209999993</v>
      </c>
      <c r="DC92" s="374">
        <f t="shared" si="528" ref="DC92">SUM(DC87:DC91)</f>
        <v>16299167.719999995</v>
      </c>
      <c r="DD92" s="374">
        <f t="shared" si="529" ref="DD92">SUM(DD87:DD91)</f>
        <v>21676266.739999995</v>
      </c>
      <c r="DE92" s="374">
        <f t="shared" si="530" ref="DE92">SUM(DE87:DE91)</f>
        <v>30018938.939999983</v>
      </c>
      <c r="DF92" s="374">
        <f t="shared" si="531" ref="DF92">SUM(DF87:DF91)</f>
        <v>122675975.11999997</v>
      </c>
      <c r="DG92" s="374">
        <f t="shared" si="532" ref="DG92">SUM(DG87:DG91)</f>
        <v>29808487.160000011</v>
      </c>
      <c r="DH92" s="374">
        <f t="shared" si="533" ref="DH92">SUM(DH87:DH91)</f>
        <v>17913597.280000001</v>
      </c>
      <c r="DI92" s="374">
        <f t="shared" si="534" ref="DI92">SUM(DI87:DI91)</f>
        <v>30402061.259999998</v>
      </c>
      <c r="DJ92" s="374">
        <f t="shared" si="535" ref="DJ92">SUM(DJ87:DJ91)</f>
        <v>14144850.389999993</v>
      </c>
      <c r="DK92" s="374">
        <f t="shared" si="536" ref="DK92:DL92">SUM(DK87:DK91)</f>
        <v>16695752.610000007</v>
      </c>
      <c r="DL92" s="374">
        <f t="shared" si="536"/>
        <v>26256807.460000005</v>
      </c>
      <c r="DM92" s="374">
        <f t="shared" si="537" ref="DM92:DN92">SUM(DM87:DM91)</f>
        <v>19482706.370000001</v>
      </c>
      <c r="DN92" s="374">
        <f t="shared" si="537"/>
        <v>10059876.890000001</v>
      </c>
      <c r="DO92" s="374">
        <f t="shared" si="538" ref="DO92:DP92">SUM(DO87:DO91)</f>
        <v>24284915.850000005</v>
      </c>
      <c r="DP92" s="374">
        <f t="shared" si="538"/>
        <v>7687535.6800000053</v>
      </c>
      <c r="DQ92" s="374">
        <f t="shared" si="539" ref="DQ92">SUM(DQ87:DQ91)</f>
        <v>-7137917.9899999965</v>
      </c>
      <c r="EA92" s="330"/>
      <c r="EB92" s="126">
        <f t="shared" si="509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40"/>
      <c r="BJ93" s="503"/>
      <c r="BK93" s="297"/>
      <c r="BL93" s="281"/>
      <c r="BM93" s="281"/>
      <c r="BN93" s="281"/>
      <c r="BO93" s="43"/>
      <c r="BP93" s="281"/>
      <c r="BQ93" s="281"/>
      <c r="BR93" s="281"/>
      <c r="BS93" s="281"/>
      <c r="BT93" s="281"/>
      <c r="BU93" s="40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299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299">
        <v>185770211</v>
      </c>
      <c r="BI94" s="90">
        <v>221276153</v>
      </c>
      <c r="BJ94" s="506">
        <v>196880308</v>
      </c>
      <c r="BK94" s="299">
        <v>184108751</v>
      </c>
      <c r="BL94" s="282"/>
      <c r="BM94" s="282"/>
      <c r="BN94" s="282"/>
      <c r="BO94" s="57"/>
      <c r="BP94" s="282"/>
      <c r="BQ94" s="282"/>
      <c r="BR94" s="282"/>
      <c r="BS94" s="282"/>
      <c r="BT94" s="299"/>
      <c r="BU94" s="28">
        <f t="shared" si="540" ref="BU94:CD98">O94-C94</f>
        <v>10809120.75999999</v>
      </c>
      <c r="BV94" s="93">
        <f t="shared" si="540"/>
        <v>31870237.689999998</v>
      </c>
      <c r="BW94" s="93">
        <f t="shared" si="540"/>
        <v>24826738.439999998</v>
      </c>
      <c r="BX94" s="93">
        <f t="shared" si="540"/>
        <v>32879815.929999992</v>
      </c>
      <c r="BY94" s="93">
        <f t="shared" si="540"/>
        <v>37386345.930000007</v>
      </c>
      <c r="BZ94" s="93">
        <f t="shared" si="540"/>
        <v>43415586.319999993</v>
      </c>
      <c r="CA94" s="93">
        <f t="shared" si="540"/>
        <v>26571855.329999998</v>
      </c>
      <c r="CB94" s="93">
        <f t="shared" si="540"/>
        <v>7376932.2900000066</v>
      </c>
      <c r="CC94" s="93">
        <f t="shared" si="540"/>
        <v>51648227.019999996</v>
      </c>
      <c r="CD94" s="393">
        <f t="shared" si="540"/>
        <v>8601174.4799999893</v>
      </c>
      <c r="CE94" s="416">
        <f t="shared" si="541" ref="CE94:CN98">Y94-M94</f>
        <v>-3123533.1299999952</v>
      </c>
      <c r="CF94" s="93">
        <f t="shared" si="541"/>
        <v>14879947.659999996</v>
      </c>
      <c r="CG94" s="93">
        <f t="shared" si="541"/>
        <v>23018797.420000017</v>
      </c>
      <c r="CH94" s="93">
        <f t="shared" si="541"/>
        <v>-6057171.6899999976</v>
      </c>
      <c r="CI94" s="93">
        <f t="shared" si="541"/>
        <v>-8444605.5399999917</v>
      </c>
      <c r="CJ94" s="234">
        <f t="shared" si="541"/>
        <v>10386832.140000015</v>
      </c>
      <c r="CK94" s="234">
        <f t="shared" si="541"/>
        <v>-15165716.819999993</v>
      </c>
      <c r="CL94" s="234">
        <f t="shared" si="541"/>
        <v>-29888504.840000004</v>
      </c>
      <c r="CM94" s="234">
        <f t="shared" si="541"/>
        <v>23864493.210000008</v>
      </c>
      <c r="CN94" s="247">
        <f t="shared" si="541"/>
        <v>3354213</v>
      </c>
      <c r="CO94" s="247">
        <f t="shared" si="542" ref="CO94:CX98">AI94-W94</f>
        <v>-29198510.789999992</v>
      </c>
      <c r="CP94" s="373">
        <f t="shared" si="542"/>
        <v>13005578.530000001</v>
      </c>
      <c r="CQ94" s="342">
        <f t="shared" si="542"/>
        <v>9777013</v>
      </c>
      <c r="CR94" s="247">
        <f t="shared" si="542"/>
        <v>22937616</v>
      </c>
      <c r="CS94" s="247">
        <f t="shared" si="542"/>
        <v>5009499.9499999881</v>
      </c>
      <c r="CT94" s="247">
        <f t="shared" si="542"/>
        <v>-2674309.25</v>
      </c>
      <c r="CU94" s="247">
        <f t="shared" si="542"/>
        <v>-2017423.3100000024</v>
      </c>
      <c r="CV94" s="247">
        <f t="shared" si="542"/>
        <v>-1042129.3700000048</v>
      </c>
      <c r="CW94" s="247">
        <f t="shared" si="542"/>
        <v>-525804</v>
      </c>
      <c r="CX94" s="247">
        <f t="shared" si="542"/>
        <v>50208387.689999998</v>
      </c>
      <c r="CY94" s="247">
        <f t="shared" si="543" ref="CY94:DH98">AS94-AG94</f>
        <v>-1027438</v>
      </c>
      <c r="CZ94" s="247">
        <f t="shared" si="543"/>
        <v>-7900586</v>
      </c>
      <c r="DA94" s="247">
        <f t="shared" si="543"/>
        <v>-121392721</v>
      </c>
      <c r="DB94" s="373">
        <f t="shared" si="543"/>
        <v>-118818104</v>
      </c>
      <c r="DC94" s="373">
        <f t="shared" si="543"/>
        <v>-145984406</v>
      </c>
      <c r="DD94" s="373">
        <f t="shared" si="543"/>
        <v>-146871497</v>
      </c>
      <c r="DE94" s="373">
        <f t="shared" si="543"/>
        <v>48794611</v>
      </c>
      <c r="DF94" s="373">
        <f t="shared" si="543"/>
        <v>39263981</v>
      </c>
      <c r="DG94" s="373">
        <f t="shared" si="543"/>
        <v>42714651</v>
      </c>
      <c r="DH94" s="373">
        <f t="shared" si="543"/>
        <v>5224046</v>
      </c>
      <c r="DI94" s="373">
        <f t="shared" si="544" ref="DI94:DJ98">BC94-AQ94</f>
        <v>-5658711</v>
      </c>
      <c r="DJ94" s="373">
        <f t="shared" si="544"/>
        <v>-5814414</v>
      </c>
      <c r="DK94" s="373" t="e">
        <f>#REF!-AS94</f>
        <v>#REF!</v>
      </c>
      <c r="DL94" s="373">
        <f t="shared" si="545" ref="DL94:DQ98">BF94-AT94</f>
        <v>30900042</v>
      </c>
      <c r="DM94" s="373">
        <f t="shared" si="545"/>
        <v>141334418</v>
      </c>
      <c r="DN94" s="373">
        <f t="shared" si="545"/>
        <v>133616047</v>
      </c>
      <c r="DO94" s="373">
        <f t="shared" si="545"/>
        <v>180844747</v>
      </c>
      <c r="DP94" s="373">
        <f t="shared" si="545"/>
        <v>160569622</v>
      </c>
      <c r="DQ94" s="373">
        <f t="shared" si="545"/>
        <v>-40138556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184108751</v>
      </c>
    </row>
    <row r="95" spans="1:132" s="31" customFormat="1" ht="1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299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299">
        <v>19502119</v>
      </c>
      <c r="BI95" s="90">
        <v>21721784</v>
      </c>
      <c r="BJ95" s="506">
        <v>22120357</v>
      </c>
      <c r="BK95" s="299">
        <v>20279734</v>
      </c>
      <c r="BL95" s="282"/>
      <c r="BM95" s="282"/>
      <c r="BN95" s="282"/>
      <c r="BO95" s="57"/>
      <c r="BP95" s="282"/>
      <c r="BR95" s="282"/>
      <c r="BS95" s="282"/>
      <c r="BT95" s="299"/>
      <c r="BU95" s="28">
        <f t="shared" si="540"/>
        <v>-1045523.1399999987</v>
      </c>
      <c r="BV95" s="93">
        <f t="shared" si="540"/>
        <v>1415260.629999999</v>
      </c>
      <c r="BW95" s="93">
        <f t="shared" si="540"/>
        <v>1440837.2599999998</v>
      </c>
      <c r="BX95" s="93">
        <f t="shared" si="540"/>
        <v>1803305.2799999993</v>
      </c>
      <c r="BY95" s="93">
        <f t="shared" si="540"/>
        <v>2928186.5200000014</v>
      </c>
      <c r="BZ95" s="93">
        <f t="shared" si="540"/>
        <v>2347205.4499999993</v>
      </c>
      <c r="CA95" s="93">
        <f t="shared" si="540"/>
        <v>1059703.6500000004</v>
      </c>
      <c r="CB95" s="93">
        <f t="shared" si="540"/>
        <v>-1036322.1199999992</v>
      </c>
      <c r="CC95" s="93">
        <f t="shared" si="540"/>
        <v>2487099.790000001</v>
      </c>
      <c r="CD95" s="393">
        <f t="shared" si="540"/>
        <v>119182.11999999918</v>
      </c>
      <c r="CE95" s="416">
        <f t="shared" si="541"/>
        <v>-674362.1400000006</v>
      </c>
      <c r="CF95" s="93">
        <f t="shared" si="541"/>
        <v>2146021.5500000007</v>
      </c>
      <c r="CG95" s="93">
        <f t="shared" si="541"/>
        <v>4230662.3499999996</v>
      </c>
      <c r="CH95" s="93">
        <f t="shared" si="541"/>
        <v>834848.04000000097</v>
      </c>
      <c r="CI95" s="93">
        <f t="shared" si="541"/>
        <v>922345.59999999963</v>
      </c>
      <c r="CJ95" s="234">
        <f t="shared" si="541"/>
        <v>2528639.4299999997</v>
      </c>
      <c r="CK95" s="234">
        <f t="shared" si="541"/>
        <v>-13809.13000000082</v>
      </c>
      <c r="CL95" s="234">
        <f t="shared" si="541"/>
        <v>-1256364.4099999983</v>
      </c>
      <c r="CM95" s="234">
        <f t="shared" si="541"/>
        <v>2166001.8699999992</v>
      </c>
      <c r="CN95" s="247">
        <f t="shared" si="541"/>
        <v>745393</v>
      </c>
      <c r="CO95" s="247">
        <f t="shared" si="542"/>
        <v>-3592508.1300000008</v>
      </c>
      <c r="CP95" s="373">
        <f t="shared" si="542"/>
        <v>-579603.5</v>
      </c>
      <c r="CQ95" s="342">
        <f t="shared" si="542"/>
        <v>-2705161</v>
      </c>
      <c r="CR95" s="247">
        <f t="shared" si="542"/>
        <v>-1416099</v>
      </c>
      <c r="CS95" s="247">
        <f t="shared" si="542"/>
        <v>-2501101.8200000003</v>
      </c>
      <c r="CT95" s="247">
        <f t="shared" si="542"/>
        <v>-1456214.8300000001</v>
      </c>
      <c r="CU95" s="247">
        <f t="shared" si="542"/>
        <v>-1255772.8599999994</v>
      </c>
      <c r="CV95" s="247">
        <f t="shared" si="542"/>
        <v>-1742735.8499999996</v>
      </c>
      <c r="CW95" s="247">
        <f t="shared" si="542"/>
        <v>-1191765</v>
      </c>
      <c r="CX95" s="247">
        <f t="shared" si="542"/>
        <v>3816488.5399999991</v>
      </c>
      <c r="CY95" s="247">
        <f t="shared" si="543"/>
        <v>523694</v>
      </c>
      <c r="CZ95" s="247">
        <f t="shared" si="543"/>
        <v>179795</v>
      </c>
      <c r="DA95" s="247">
        <f t="shared" si="543"/>
        <v>-8248693</v>
      </c>
      <c r="DB95" s="373">
        <f t="shared" si="543"/>
        <v>-8060813</v>
      </c>
      <c r="DC95" s="373">
        <f t="shared" si="543"/>
        <v>-8062710</v>
      </c>
      <c r="DD95" s="373">
        <f t="shared" si="543"/>
        <v>-9177092</v>
      </c>
      <c r="DE95" s="373">
        <f t="shared" si="543"/>
        <v>11429055</v>
      </c>
      <c r="DF95" s="373">
        <f t="shared" si="543"/>
        <v>7292129</v>
      </c>
      <c r="DG95" s="373">
        <f t="shared" si="543"/>
        <v>7284161</v>
      </c>
      <c r="DH95" s="373">
        <f t="shared" si="543"/>
        <v>3212576</v>
      </c>
      <c r="DI95" s="373">
        <f t="shared" si="544"/>
        <v>2501270</v>
      </c>
      <c r="DJ95" s="373">
        <f t="shared" si="544"/>
        <v>2167668</v>
      </c>
      <c r="DK95" s="373">
        <f>BE94-AS95</f>
        <v>2375251</v>
      </c>
      <c r="DL95" s="373">
        <f t="shared" si="545"/>
        <v>4343771</v>
      </c>
      <c r="DM95" s="373">
        <f t="shared" si="545"/>
        <v>14498716</v>
      </c>
      <c r="DN95" s="373">
        <f t="shared" si="545"/>
        <v>14482193</v>
      </c>
      <c r="DO95" s="373">
        <f t="shared" si="545"/>
        <v>16984159</v>
      </c>
      <c r="DP95" s="373">
        <f t="shared" si="545"/>
        <v>17605541</v>
      </c>
      <c r="DQ95" s="373">
        <f t="shared" si="545"/>
        <v>-5491688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20279734</v>
      </c>
    </row>
    <row r="96" spans="1:132" s="31" customFormat="1" ht="1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299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299">
        <v>49183483</v>
      </c>
      <c r="BI96" s="90">
        <v>57324902</v>
      </c>
      <c r="BJ96" s="506">
        <v>55458678</v>
      </c>
      <c r="BK96" s="299">
        <v>56313520</v>
      </c>
      <c r="BL96" s="282"/>
      <c r="BM96" s="282"/>
      <c r="BN96" s="282"/>
      <c r="BO96" s="57"/>
      <c r="BP96" s="282"/>
      <c r="BQ96" s="282"/>
      <c r="BR96" s="282"/>
      <c r="BS96" s="282"/>
      <c r="BT96" s="299"/>
      <c r="BU96" s="28">
        <f t="shared" si="540"/>
        <v>-2113107.5299999937</v>
      </c>
      <c r="BV96" s="93">
        <f t="shared" si="540"/>
        <v>-712448.8599999994</v>
      </c>
      <c r="BW96" s="93">
        <f t="shared" si="540"/>
        <v>-4413211.6099999957</v>
      </c>
      <c r="BX96" s="93">
        <f t="shared" si="540"/>
        <v>1013209.4800000004</v>
      </c>
      <c r="BY96" s="93">
        <f t="shared" si="540"/>
        <v>1704379.9499999955</v>
      </c>
      <c r="BZ96" s="93">
        <f t="shared" si="540"/>
        <v>2082940.6700000018</v>
      </c>
      <c r="CA96" s="93">
        <f t="shared" si="540"/>
        <v>2461425.8200000003</v>
      </c>
      <c r="CB96" s="93">
        <f t="shared" si="540"/>
        <v>1563001.0700000003</v>
      </c>
      <c r="CC96" s="93">
        <f t="shared" si="540"/>
        <v>8826213</v>
      </c>
      <c r="CD96" s="393">
        <f t="shared" si="540"/>
        <v>349479.38000000268</v>
      </c>
      <c r="CE96" s="416">
        <f t="shared" si="541"/>
        <v>-4101797.6599999964</v>
      </c>
      <c r="CF96" s="93">
        <f t="shared" si="541"/>
        <v>1573269.3699999973</v>
      </c>
      <c r="CG96" s="93">
        <f t="shared" si="541"/>
        <v>5724784.8899999931</v>
      </c>
      <c r="CH96" s="93">
        <f t="shared" si="541"/>
        <v>5623046.8500000015</v>
      </c>
      <c r="CI96" s="93">
        <f t="shared" si="541"/>
        <v>3403573.5999999978</v>
      </c>
      <c r="CJ96" s="234">
        <f t="shared" si="541"/>
        <v>8902140</v>
      </c>
      <c r="CK96" s="234">
        <f t="shared" si="541"/>
        <v>12302437.020000003</v>
      </c>
      <c r="CL96" s="234">
        <f t="shared" si="541"/>
        <v>1679112.3399999961</v>
      </c>
      <c r="CM96" s="234">
        <f t="shared" si="541"/>
        <v>6694110.6700000018</v>
      </c>
      <c r="CN96" s="247">
        <f t="shared" si="541"/>
        <v>1002632</v>
      </c>
      <c r="CO96" s="247">
        <f t="shared" si="542"/>
        <v>-2359527.3299999982</v>
      </c>
      <c r="CP96" s="373">
        <f t="shared" si="542"/>
        <v>10154073.969999999</v>
      </c>
      <c r="CQ96" s="342">
        <f t="shared" si="542"/>
        <v>6393389</v>
      </c>
      <c r="CR96" s="247">
        <f t="shared" si="542"/>
        <v>9939039</v>
      </c>
      <c r="CS96" s="247">
        <f t="shared" si="542"/>
        <v>4578879.3400000036</v>
      </c>
      <c r="CT96" s="247">
        <f t="shared" si="542"/>
        <v>-5462.390000000596</v>
      </c>
      <c r="CU96" s="247">
        <f t="shared" si="542"/>
        <v>596367.6400000006</v>
      </c>
      <c r="CV96" s="247">
        <f t="shared" si="542"/>
        <v>-1373950.1099999994</v>
      </c>
      <c r="CW96" s="247">
        <f t="shared" si="542"/>
        <v>-9472454</v>
      </c>
      <c r="CX96" s="247">
        <f t="shared" si="542"/>
        <v>10069625.060000002</v>
      </c>
      <c r="CY96" s="247">
        <f t="shared" si="543"/>
        <v>4910560</v>
      </c>
      <c r="CZ96" s="247">
        <f t="shared" si="543"/>
        <v>915</v>
      </c>
      <c r="DA96" s="247">
        <f t="shared" si="543"/>
        <v>-31991862</v>
      </c>
      <c r="DB96" s="373">
        <f t="shared" si="543"/>
        <v>-33427430</v>
      </c>
      <c r="DC96" s="373">
        <f t="shared" si="543"/>
        <v>-33124514</v>
      </c>
      <c r="DD96" s="373">
        <f t="shared" si="543"/>
        <v>-38043557</v>
      </c>
      <c r="DE96" s="373">
        <f t="shared" si="543"/>
        <v>22398776</v>
      </c>
      <c r="DF96" s="373">
        <f t="shared" si="543"/>
        <v>8354432</v>
      </c>
      <c r="DG96" s="373">
        <f t="shared" si="543"/>
        <v>13742460</v>
      </c>
      <c r="DH96" s="373">
        <f t="shared" si="543"/>
        <v>5560004</v>
      </c>
      <c r="DI96" s="373">
        <f t="shared" si="544"/>
        <v>683545</v>
      </c>
      <c r="DJ96" s="373">
        <f t="shared" si="544"/>
        <v>1356629</v>
      </c>
      <c r="DK96" s="373">
        <f>BE96-AS96</f>
        <v>-164832</v>
      </c>
      <c r="DL96" s="373">
        <f t="shared" si="545"/>
        <v>10224856</v>
      </c>
      <c r="DM96" s="373">
        <f t="shared" si="545"/>
        <v>40712615</v>
      </c>
      <c r="DN96" s="373">
        <f t="shared" si="545"/>
        <v>35424371</v>
      </c>
      <c r="DO96" s="373">
        <f t="shared" si="545"/>
        <v>44158874</v>
      </c>
      <c r="DP96" s="373">
        <f t="shared" si="545"/>
        <v>44231680</v>
      </c>
      <c r="DQ96" s="373">
        <f t="shared" si="545"/>
        <v>-15372816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56313520</v>
      </c>
    </row>
    <row r="97" spans="1:132" s="31" customFormat="1" ht="1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299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299">
        <v>43849157</v>
      </c>
      <c r="BI97" s="90">
        <v>55581244</v>
      </c>
      <c r="BJ97" s="506">
        <v>55134538</v>
      </c>
      <c r="BK97" s="299">
        <v>52313112</v>
      </c>
      <c r="BL97" s="282"/>
      <c r="BM97" s="282"/>
      <c r="BN97" s="282"/>
      <c r="BO97" s="57"/>
      <c r="BP97" s="282"/>
      <c r="BQ97" s="282"/>
      <c r="BR97" s="282"/>
      <c r="BS97" s="282"/>
      <c r="BT97" s="299"/>
      <c r="BU97" s="28">
        <f t="shared" si="540"/>
        <v>167988.96000000089</v>
      </c>
      <c r="BV97" s="93">
        <f t="shared" si="540"/>
        <v>-1382074.179999996</v>
      </c>
      <c r="BW97" s="93">
        <f t="shared" si="540"/>
        <v>-1259441.1400000006</v>
      </c>
      <c r="BX97" s="93">
        <f t="shared" si="540"/>
        <v>-1121726.9400000013</v>
      </c>
      <c r="BY97" s="93">
        <f t="shared" si="540"/>
        <v>9374375.5</v>
      </c>
      <c r="BZ97" s="93">
        <f t="shared" si="540"/>
        <v>17513393.700000003</v>
      </c>
      <c r="CA97" s="93">
        <f t="shared" si="540"/>
        <v>7440414.1000000015</v>
      </c>
      <c r="CB97" s="93">
        <f t="shared" si="540"/>
        <v>4446557.1499999985</v>
      </c>
      <c r="CC97" s="93">
        <f t="shared" si="540"/>
        <v>15981247.439999998</v>
      </c>
      <c r="CD97" s="393">
        <f t="shared" si="540"/>
        <v>2405643.0700000003</v>
      </c>
      <c r="CE97" s="416">
        <f t="shared" si="541"/>
        <v>-3882122</v>
      </c>
      <c r="CF97" s="93">
        <f t="shared" si="541"/>
        <v>3734873.7899999991</v>
      </c>
      <c r="CG97" s="93">
        <f t="shared" si="541"/>
        <v>3085032.2599999979</v>
      </c>
      <c r="CH97" s="93">
        <f t="shared" si="541"/>
        <v>10119125.09</v>
      </c>
      <c r="CI97" s="93">
        <f t="shared" si="541"/>
        <v>3660760.2900000028</v>
      </c>
      <c r="CJ97" s="234">
        <f t="shared" si="541"/>
        <v>12032015.770000003</v>
      </c>
      <c r="CK97" s="234">
        <f t="shared" si="541"/>
        <v>-4805971.8200000003</v>
      </c>
      <c r="CL97" s="234">
        <f t="shared" si="541"/>
        <v>-13283927.020000003</v>
      </c>
      <c r="CM97" s="234">
        <f t="shared" si="541"/>
        <v>-1617507.4699999988</v>
      </c>
      <c r="CN97" s="247">
        <f t="shared" si="541"/>
        <v>136263</v>
      </c>
      <c r="CO97" s="247">
        <f t="shared" si="542"/>
        <v>-6308426.4699999988</v>
      </c>
      <c r="CP97" s="373">
        <f t="shared" si="542"/>
        <v>1639532.8800000027</v>
      </c>
      <c r="CQ97" s="342">
        <f t="shared" si="542"/>
        <v>4970864</v>
      </c>
      <c r="CR97" s="247">
        <f t="shared" si="542"/>
        <v>6273802</v>
      </c>
      <c r="CS97" s="247">
        <f t="shared" si="542"/>
        <v>6745119.7199999988</v>
      </c>
      <c r="CT97" s="247">
        <f t="shared" si="542"/>
        <v>-1272781.6000000015</v>
      </c>
      <c r="CU97" s="247">
        <f t="shared" si="542"/>
        <v>1366282.549999997</v>
      </c>
      <c r="CV97" s="247">
        <f t="shared" si="542"/>
        <v>-1219237.5600000024</v>
      </c>
      <c r="CW97" s="247">
        <f t="shared" si="542"/>
        <v>-1596849</v>
      </c>
      <c r="CX97" s="247">
        <f t="shared" si="542"/>
        <v>10104580.5</v>
      </c>
      <c r="CY97" s="247">
        <f t="shared" si="543"/>
        <v>11932138</v>
      </c>
      <c r="CZ97" s="247">
        <f t="shared" si="543"/>
        <v>4339979</v>
      </c>
      <c r="DA97" s="247">
        <f t="shared" si="543"/>
        <v>-33321076</v>
      </c>
      <c r="DB97" s="373">
        <f t="shared" si="543"/>
        <v>-28239552</v>
      </c>
      <c r="DC97" s="373">
        <f t="shared" si="543"/>
        <v>-34299440</v>
      </c>
      <c r="DD97" s="373">
        <f t="shared" si="543"/>
        <v>-37153389</v>
      </c>
      <c r="DE97" s="373">
        <f t="shared" si="543"/>
        <v>8653238</v>
      </c>
      <c r="DF97" s="373">
        <f t="shared" si="543"/>
        <v>6387495</v>
      </c>
      <c r="DG97" s="373">
        <f t="shared" si="543"/>
        <v>6041890</v>
      </c>
      <c r="DH97" s="373">
        <f t="shared" si="543"/>
        <v>2153461</v>
      </c>
      <c r="DI97" s="373">
        <f t="shared" si="544"/>
        <v>297872</v>
      </c>
      <c r="DJ97" s="373">
        <f t="shared" si="544"/>
        <v>-3236693</v>
      </c>
      <c r="DK97" s="373">
        <f>BE97-AS97</f>
        <v>-6700383</v>
      </c>
      <c r="DL97" s="373">
        <f t="shared" si="545"/>
        <v>178275</v>
      </c>
      <c r="DM97" s="373">
        <f t="shared" si="545"/>
        <v>36934027</v>
      </c>
      <c r="DN97" s="373">
        <f t="shared" si="545"/>
        <v>33249642</v>
      </c>
      <c r="DO97" s="373">
        <f t="shared" si="545"/>
        <v>46151061</v>
      </c>
      <c r="DP97" s="373">
        <f t="shared" si="545"/>
        <v>45502340</v>
      </c>
      <c r="DQ97" s="373">
        <f t="shared" si="545"/>
        <v>-5011575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52313112</v>
      </c>
    </row>
    <row r="98" spans="1:132" s="31" customFormat="1" ht="1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299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299">
        <v>64392854</v>
      </c>
      <c r="BI98" s="90">
        <v>74918813</v>
      </c>
      <c r="BJ98" s="506">
        <v>69691924</v>
      </c>
      <c r="BK98" s="299">
        <v>70769295</v>
      </c>
      <c r="BL98" s="282"/>
      <c r="BM98" s="282"/>
      <c r="BN98" s="282"/>
      <c r="BO98" s="57"/>
      <c r="BP98" s="282"/>
      <c r="BQ98" s="282"/>
      <c r="BR98" s="282"/>
      <c r="BS98" s="282"/>
      <c r="BT98" s="299"/>
      <c r="BU98" s="28">
        <f t="shared" si="540"/>
        <v>-248804.3900000006</v>
      </c>
      <c r="BV98" s="93">
        <f t="shared" si="540"/>
        <v>-409879.26999999583</v>
      </c>
      <c r="BW98" s="93">
        <f t="shared" si="540"/>
        <v>-1032634.8399999961</v>
      </c>
      <c r="BX98" s="93">
        <f t="shared" si="540"/>
        <v>-410933.1400000006</v>
      </c>
      <c r="BY98" s="93">
        <f t="shared" si="540"/>
        <v>816662.85000000149</v>
      </c>
      <c r="BZ98" s="93">
        <f t="shared" si="540"/>
        <v>1510380.8999999985</v>
      </c>
      <c r="CA98" s="93">
        <f t="shared" si="540"/>
        <v>1661730.7800000012</v>
      </c>
      <c r="CB98" s="93">
        <f t="shared" si="540"/>
        <v>7598838.6400000006</v>
      </c>
      <c r="CC98" s="93">
        <f t="shared" si="540"/>
        <v>13242869</v>
      </c>
      <c r="CD98" s="393">
        <f t="shared" si="540"/>
        <v>-2532710.4099999964</v>
      </c>
      <c r="CE98" s="416">
        <f t="shared" si="541"/>
        <v>-4807288.3299999982</v>
      </c>
      <c r="CF98" s="93">
        <f t="shared" si="541"/>
        <v>4220106.5099999979</v>
      </c>
      <c r="CG98" s="93">
        <f t="shared" si="541"/>
        <v>8513833.7200000063</v>
      </c>
      <c r="CH98" s="93">
        <f t="shared" si="541"/>
        <v>4742702.9899999946</v>
      </c>
      <c r="CI98" s="93">
        <f t="shared" si="541"/>
        <v>4372204.5299999937</v>
      </c>
      <c r="CJ98" s="234">
        <f t="shared" si="541"/>
        <v>7640367.5700000003</v>
      </c>
      <c r="CK98" s="234">
        <f t="shared" si="541"/>
        <v>3457591.7899999991</v>
      </c>
      <c r="CL98" s="234">
        <f t="shared" si="541"/>
        <v>1119469.9200000018</v>
      </c>
      <c r="CM98" s="234">
        <f t="shared" si="541"/>
        <v>8269410.3999999985</v>
      </c>
      <c r="CN98" s="247">
        <f t="shared" si="541"/>
        <v>-4707204</v>
      </c>
      <c r="CO98" s="247">
        <f t="shared" si="542"/>
        <v>-1724001.6000000015</v>
      </c>
      <c r="CP98" s="373">
        <f t="shared" si="542"/>
        <v>5729737.6199999973</v>
      </c>
      <c r="CQ98" s="342">
        <f t="shared" si="542"/>
        <v>6113445</v>
      </c>
      <c r="CR98" s="247">
        <f t="shared" si="542"/>
        <v>7456227</v>
      </c>
      <c r="CS98" s="247">
        <f t="shared" si="542"/>
        <v>4102301.1599999964</v>
      </c>
      <c r="CT98" s="247">
        <f t="shared" si="542"/>
        <v>1134560.6700000018</v>
      </c>
      <c r="CU98" s="247">
        <f t="shared" si="542"/>
        <v>-2644407.2299999967</v>
      </c>
      <c r="CV98" s="247">
        <f t="shared" si="542"/>
        <v>2469752.700000003</v>
      </c>
      <c r="CW98" s="247">
        <f t="shared" si="542"/>
        <v>-1323833</v>
      </c>
      <c r="CX98" s="247">
        <f t="shared" si="542"/>
        <v>13687036.869999997</v>
      </c>
      <c r="CY98" s="247">
        <f t="shared" si="543"/>
        <v>10788984</v>
      </c>
      <c r="CZ98" s="247">
        <f t="shared" si="543"/>
        <v>-5604514</v>
      </c>
      <c r="DA98" s="247">
        <f t="shared" si="543"/>
        <v>-53413185</v>
      </c>
      <c r="DB98" s="373">
        <f t="shared" si="543"/>
        <v>-49124869</v>
      </c>
      <c r="DC98" s="373">
        <f t="shared" si="543"/>
        <v>-55475781</v>
      </c>
      <c r="DD98" s="373">
        <f t="shared" si="543"/>
        <v>-57799886</v>
      </c>
      <c r="DE98" s="373">
        <f t="shared" si="543"/>
        <v>6161120</v>
      </c>
      <c r="DF98" s="373">
        <f t="shared" si="543"/>
        <v>-8309723</v>
      </c>
      <c r="DG98" s="373">
        <f t="shared" si="543"/>
        <v>15796702</v>
      </c>
      <c r="DH98" s="373">
        <f t="shared" si="543"/>
        <v>2464166</v>
      </c>
      <c r="DI98" s="373">
        <f t="shared" si="544"/>
        <v>-1140916</v>
      </c>
      <c r="DJ98" s="373">
        <f t="shared" si="544"/>
        <v>-3337252</v>
      </c>
      <c r="DK98" s="373">
        <f>BE98-AS98</f>
        <v>-2592850</v>
      </c>
      <c r="DL98" s="373">
        <f t="shared" si="545"/>
        <v>9371108</v>
      </c>
      <c r="DM98" s="373">
        <f t="shared" si="545"/>
        <v>58285842</v>
      </c>
      <c r="DN98" s="373">
        <f t="shared" si="545"/>
        <v>50483292</v>
      </c>
      <c r="DO98" s="373">
        <f t="shared" si="545"/>
        <v>62673276</v>
      </c>
      <c r="DP98" s="373">
        <f t="shared" si="545"/>
        <v>59696784</v>
      </c>
      <c r="DQ98" s="373">
        <f t="shared" si="545"/>
        <v>-5487614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70769295</v>
      </c>
    </row>
    <row r="99" spans="1:132" s="123" customFormat="1" ht="15.75" thickBot="1">
      <c r="A99" s="140"/>
      <c r="B99" s="45" t="s">
        <v>144</v>
      </c>
      <c r="C99" s="119">
        <f t="shared" si="546" ref="C99:V99">SUM(C94:C98)</f>
        <v>287772377.35000002</v>
      </c>
      <c r="D99" s="120">
        <f t="shared" si="546"/>
        <v>249238610.11000001</v>
      </c>
      <c r="E99" s="120">
        <f t="shared" si="546"/>
        <v>237427962.62</v>
      </c>
      <c r="F99" s="120">
        <f t="shared" si="546"/>
        <v>232973059.66999999</v>
      </c>
      <c r="G99" s="120">
        <f t="shared" si="546"/>
        <v>299227283.20999998</v>
      </c>
      <c r="H99" s="120">
        <f t="shared" si="546"/>
        <v>316138531.31</v>
      </c>
      <c r="I99" s="120">
        <f t="shared" si="546"/>
        <v>274331308.63999999</v>
      </c>
      <c r="J99" s="120">
        <f t="shared" si="546"/>
        <v>254028670.96999997</v>
      </c>
      <c r="K99" s="120">
        <f t="shared" si="546"/>
        <v>221340782.06999999</v>
      </c>
      <c r="L99" s="121">
        <f t="shared" si="546"/>
        <v>294220958.86000001</v>
      </c>
      <c r="M99" s="120">
        <f t="shared" si="546"/>
        <v>348997183.25999993</v>
      </c>
      <c r="N99" s="120">
        <f t="shared" si="546"/>
        <v>288980455.12</v>
      </c>
      <c r="O99" s="120">
        <f t="shared" si="546"/>
        <v>295342052.00999999</v>
      </c>
      <c r="P99" s="120">
        <f t="shared" si="546"/>
        <v>280019706.12</v>
      </c>
      <c r="Q99" s="120">
        <f t="shared" si="546"/>
        <v>256990250.72999996</v>
      </c>
      <c r="R99" s="120">
        <f t="shared" si="546"/>
        <v>267136730.27999997</v>
      </c>
      <c r="S99" s="120">
        <f t="shared" si="546"/>
        <v>351437233.95999998</v>
      </c>
      <c r="T99" s="120">
        <f t="shared" si="546"/>
        <v>383008038.34999996</v>
      </c>
      <c r="U99" s="120">
        <f t="shared" si="546"/>
        <v>313526438.31999999</v>
      </c>
      <c r="V99" s="120">
        <f t="shared" si="546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547" ref="Y99:AF99">SUM(Y94+Y95+Y96+Y97+Y98)</f>
        <v>332408080</v>
      </c>
      <c r="Z99" s="120">
        <f t="shared" si="547"/>
        <v>315534674</v>
      </c>
      <c r="AA99" s="120">
        <f t="shared" si="547"/>
        <v>339915162.64999998</v>
      </c>
      <c r="AB99" s="120">
        <f t="shared" si="547"/>
        <v>295282257.40000004</v>
      </c>
      <c r="AC99" s="120">
        <f t="shared" si="547"/>
        <v>260904529.21000001</v>
      </c>
      <c r="AD99" s="120">
        <f t="shared" si="547"/>
        <v>308626725.19</v>
      </c>
      <c r="AE99" s="120">
        <f t="shared" si="547"/>
        <v>347211765</v>
      </c>
      <c r="AF99" s="120">
        <f t="shared" si="547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8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8">
        <v>362697824</v>
      </c>
      <c r="BI99" s="119">
        <v>430822896</v>
      </c>
      <c r="BJ99" s="504">
        <v>399285805</v>
      </c>
      <c r="BK99" s="298">
        <v>383784412</v>
      </c>
      <c r="BL99" s="202"/>
      <c r="BM99" s="202"/>
      <c r="BN99" s="202"/>
      <c r="BO99" s="29"/>
      <c r="BP99" s="202"/>
      <c r="BQ99" s="202"/>
      <c r="BR99" s="202"/>
      <c r="BS99" s="202"/>
      <c r="BT99" s="298"/>
      <c r="BU99" s="29">
        <f t="shared" si="548" ref="BU99:BY99">SUM(BU94:BU98)</f>
        <v>7569674.6599999983</v>
      </c>
      <c r="BV99" s="122">
        <f t="shared" si="548"/>
        <v>30781096.010000005</v>
      </c>
      <c r="BW99" s="122">
        <f t="shared" si="548"/>
        <v>19562288.110000003</v>
      </c>
      <c r="BX99" s="122">
        <f t="shared" si="548"/>
        <v>34163670.609999999</v>
      </c>
      <c r="BY99" s="122">
        <f t="shared" si="548"/>
        <v>52209950.750000007</v>
      </c>
      <c r="BZ99" s="122">
        <f t="shared" si="549" ref="BZ99:CH99">SUM(BZ94:BZ98)</f>
        <v>66869507.039999999</v>
      </c>
      <c r="CA99" s="122">
        <f t="shared" si="549"/>
        <v>39195129.68</v>
      </c>
      <c r="CB99" s="122">
        <f t="shared" si="549"/>
        <v>19949007.030000009</v>
      </c>
      <c r="CC99" s="122">
        <f t="shared" si="549"/>
        <v>92185656.25</v>
      </c>
      <c r="CD99" s="392">
        <f t="shared" si="549"/>
        <v>8942768.639999995</v>
      </c>
      <c r="CE99" s="415">
        <f t="shared" si="549"/>
        <v>-16589103.25999999</v>
      </c>
      <c r="CF99" s="122">
        <f t="shared" si="549"/>
        <v>26554218.879999992</v>
      </c>
      <c r="CG99" s="122">
        <f t="shared" si="549"/>
        <v>44573110.640000015</v>
      </c>
      <c r="CH99" s="122">
        <f t="shared" si="549"/>
        <v>15262551.279999999</v>
      </c>
      <c r="CI99" s="122">
        <f t="shared" si="550" ref="CI99:CJ99">SUM(CI94:CI98)</f>
        <v>3914278.4800000023</v>
      </c>
      <c r="CJ99" s="233">
        <f t="shared" si="550"/>
        <v>41489994.910000019</v>
      </c>
      <c r="CK99" s="233">
        <f t="shared" si="551" ref="CK99:CL99">SUM(CK94:CK98)</f>
        <v>-4225468.9599999916</v>
      </c>
      <c r="CL99" s="233">
        <f t="shared" si="551"/>
        <v>-41630214.010000005</v>
      </c>
      <c r="CM99" s="233">
        <f t="shared" si="552" ref="CM99:CN99">SUM(CM94:CM98)</f>
        <v>39376508.680000007</v>
      </c>
      <c r="CN99" s="259">
        <f t="shared" si="552"/>
        <v>531297</v>
      </c>
      <c r="CO99" s="259">
        <f t="shared" si="553" ref="CO99:CQ99">SUM(CO94:CO98)</f>
        <v>-43182974.319999993</v>
      </c>
      <c r="CP99" s="372">
        <f t="shared" si="553"/>
        <v>29949319.5</v>
      </c>
      <c r="CQ99" s="341">
        <f t="shared" si="553"/>
        <v>24549550</v>
      </c>
      <c r="CR99" s="259">
        <f t="shared" si="554" ref="CR99:CS99">SUM(CR94:CR98)</f>
        <v>45190585</v>
      </c>
      <c r="CS99" s="259">
        <f t="shared" si="554"/>
        <v>17934698.349999987</v>
      </c>
      <c r="CT99" s="259">
        <f t="shared" si="555" ref="CT99">SUM(CT94:CT98)</f>
        <v>-4274207.4000000004</v>
      </c>
      <c r="CU99" s="259">
        <f t="shared" si="556" ref="CU99">SUM(CU94:CU98)</f>
        <v>-3954953.2100000009</v>
      </c>
      <c r="CV99" s="259">
        <f t="shared" si="557" ref="CV99">SUM(CV94:CV98)</f>
        <v>-2908300.1900000032</v>
      </c>
      <c r="CW99" s="259">
        <f t="shared" si="558" ref="CW99">SUM(CW94:CW98)</f>
        <v>-14110705</v>
      </c>
      <c r="CX99" s="259">
        <f t="shared" si="559" ref="CX99">SUM(CX94:CX98)</f>
        <v>87886118.659999996</v>
      </c>
      <c r="CY99" s="259">
        <f t="shared" si="560" ref="CY99">SUM(CY94:CY98)</f>
        <v>27127938</v>
      </c>
      <c r="CZ99" s="259">
        <f t="shared" si="561" ref="CZ99">SUM(CZ94:CZ98)</f>
        <v>-8984411</v>
      </c>
      <c r="DA99" s="259">
        <f t="shared" si="562" ref="DA99">SUM(DA94:DA98)</f>
        <v>-248367537</v>
      </c>
      <c r="DB99" s="372">
        <f t="shared" si="563" ref="DB99">SUM(DB94:DB98)</f>
        <v>-237670768</v>
      </c>
      <c r="DC99" s="372">
        <f t="shared" si="564" ref="DC99">SUM(DC94:DC98)</f>
        <v>-276946851</v>
      </c>
      <c r="DD99" s="372">
        <f t="shared" si="565" ref="DD99">SUM(DD94:DD98)</f>
        <v>-289045421</v>
      </c>
      <c r="DE99" s="372">
        <f t="shared" si="566" ref="DE99">SUM(DE94:DE98)</f>
        <v>97436800</v>
      </c>
      <c r="DF99" s="372">
        <f t="shared" si="567" ref="DF99">SUM(DF94:DF98)</f>
        <v>52988314</v>
      </c>
      <c r="DG99" s="372">
        <f t="shared" si="568" ref="DG99">SUM(DG94:DG98)</f>
        <v>85579864</v>
      </c>
      <c r="DH99" s="372">
        <f t="shared" si="569" ref="DH99">SUM(DH94:DH98)</f>
        <v>18614253</v>
      </c>
      <c r="DI99" s="372">
        <f t="shared" si="570" ref="DI99">SUM(DI94:DI98)</f>
        <v>-3316940</v>
      </c>
      <c r="DJ99" s="372">
        <f t="shared" si="571" ref="DJ99">SUM(DJ94:DJ98)</f>
        <v>-8864062</v>
      </c>
      <c r="DK99" s="372" t="e">
        <f t="shared" si="572" ref="DK99:DL99">SUM(DK94:DK98)</f>
        <v>#REF!</v>
      </c>
      <c r="DL99" s="372">
        <f t="shared" si="572"/>
        <v>55018052</v>
      </c>
      <c r="DM99" s="372">
        <f t="shared" si="573" ref="DM99:DN99">SUM(DM94:DM98)</f>
        <v>291765618</v>
      </c>
      <c r="DN99" s="372">
        <f t="shared" si="573"/>
        <v>267255545</v>
      </c>
      <c r="DO99" s="372">
        <f t="shared" si="574" ref="DO99:DP99">SUM(DO94:DO98)</f>
        <v>350812117</v>
      </c>
      <c r="DP99" s="372">
        <f t="shared" si="574"/>
        <v>327605967</v>
      </c>
      <c r="DQ99" s="372">
        <f t="shared" si="575" ref="DQ99">SUM(DQ94:DQ98)</f>
        <v>-71502249</v>
      </c>
      <c r="EA99" s="330"/>
      <c r="EB99" s="29">
        <f>SUM(EB94:EB98)</f>
        <v>383784412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85"/>
      <c r="BJ100" s="500"/>
      <c r="BK100" s="294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299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299">
        <v>151280468</v>
      </c>
      <c r="BI101" s="90">
        <v>193941359</v>
      </c>
      <c r="BJ101" s="506">
        <v>190881829</v>
      </c>
      <c r="BK101" s="299">
        <v>174586974</v>
      </c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76" ref="BU101:CD105">O101-C101</f>
        <v>7304785.5700000226</v>
      </c>
      <c r="BV101" s="93">
        <f t="shared" si="576"/>
        <v>-1262985.200000003</v>
      </c>
      <c r="BW101" s="93">
        <f t="shared" si="576"/>
        <v>13392070.049999997</v>
      </c>
      <c r="BX101" s="93">
        <f t="shared" si="576"/>
        <v>25582131.879999995</v>
      </c>
      <c r="BY101" s="93">
        <f t="shared" si="576"/>
        <v>27742059.420000002</v>
      </c>
      <c r="BZ101" s="93">
        <f t="shared" si="576"/>
        <v>20904673.159999996</v>
      </c>
      <c r="CA101" s="93">
        <f t="shared" si="576"/>
        <v>20936462.359999985</v>
      </c>
      <c r="CB101" s="93">
        <f t="shared" si="576"/>
        <v>5924119.7699999958</v>
      </c>
      <c r="CC101" s="93">
        <f t="shared" si="576"/>
        <v>68649265.899999991</v>
      </c>
      <c r="CD101" s="393">
        <f t="shared" si="576"/>
        <v>-3263615.4299999923</v>
      </c>
      <c r="CE101" s="416">
        <f t="shared" si="577" ref="CE101:CN105">Y101-M101</f>
        <v>-8262563.8300000131</v>
      </c>
      <c r="CF101" s="93">
        <f t="shared" si="577"/>
        <v>463288.13999998569</v>
      </c>
      <c r="CG101" s="93">
        <f t="shared" si="577"/>
        <v>32768399</v>
      </c>
      <c r="CH101" s="93">
        <f t="shared" si="577"/>
        <v>7767552.9599999934</v>
      </c>
      <c r="CI101" s="93">
        <f t="shared" si="577"/>
        <v>-714601.44999998808</v>
      </c>
      <c r="CJ101" s="234">
        <f t="shared" si="577"/>
        <v>4935708.2800000012</v>
      </c>
      <c r="CK101" s="234">
        <f t="shared" si="577"/>
        <v>7615665.9699999988</v>
      </c>
      <c r="CL101" s="234">
        <f t="shared" si="577"/>
        <v>-4685552</v>
      </c>
      <c r="CM101" s="234">
        <f t="shared" si="577"/>
        <v>3207778.5800000131</v>
      </c>
      <c r="CN101" s="247">
        <f t="shared" si="577"/>
        <v>17970381</v>
      </c>
      <c r="CO101" s="247">
        <f t="shared" si="578" ref="CO101:CX105">AI101-W101</f>
        <v>-38037970.419999987</v>
      </c>
      <c r="CP101" s="373">
        <f t="shared" si="578"/>
        <v>4744752.1299999952</v>
      </c>
      <c r="CQ101" s="342">
        <f t="shared" si="578"/>
        <v>18145733</v>
      </c>
      <c r="CR101" s="247">
        <f t="shared" si="578"/>
        <v>27873387</v>
      </c>
      <c r="CS101" s="247">
        <f t="shared" si="578"/>
        <v>9698751.0099999905</v>
      </c>
      <c r="CT101" s="247">
        <f t="shared" si="578"/>
        <v>8176891.0800000131</v>
      </c>
      <c r="CU101" s="247">
        <f t="shared" si="578"/>
        <v>-3250375.6800000072</v>
      </c>
      <c r="CV101" s="247">
        <f t="shared" si="578"/>
        <v>3027454.8100000024</v>
      </c>
      <c r="CW101" s="247">
        <f t="shared" si="578"/>
        <v>-12789261</v>
      </c>
      <c r="CX101" s="247">
        <f t="shared" si="578"/>
        <v>24132001.819999993</v>
      </c>
      <c r="CY101" s="247">
        <f t="shared" si="579" ref="CY101:DH105">AS101-AG101</f>
        <v>22108683</v>
      </c>
      <c r="CZ101" s="247">
        <f t="shared" si="579"/>
        <v>-1650397</v>
      </c>
      <c r="DA101" s="247">
        <f t="shared" si="579"/>
        <v>-117315596</v>
      </c>
      <c r="DB101" s="373">
        <f t="shared" si="579"/>
        <v>-82670127</v>
      </c>
      <c r="DC101" s="373">
        <f t="shared" si="579"/>
        <v>-131471901</v>
      </c>
      <c r="DD101" s="373">
        <f t="shared" si="579"/>
        <v>-143286183</v>
      </c>
      <c r="DE101" s="373">
        <f t="shared" si="579"/>
        <v>28293682</v>
      </c>
      <c r="DF101" s="373">
        <f t="shared" si="579"/>
        <v>31744348</v>
      </c>
      <c r="DG101" s="373">
        <f t="shared" si="579"/>
        <v>54298782</v>
      </c>
      <c r="DH101" s="373">
        <f t="shared" si="579"/>
        <v>17315766</v>
      </c>
      <c r="DI101" s="373">
        <f t="shared" si="580" ref="DI101:DQ105">BC101-AQ101</f>
        <v>-6278606</v>
      </c>
      <c r="DJ101" s="373">
        <f t="shared" si="580"/>
        <v>11950972</v>
      </c>
      <c r="DK101" s="373">
        <f t="shared" si="580"/>
        <v>-9219885</v>
      </c>
      <c r="DL101" s="373">
        <f t="shared" si="580"/>
        <v>31021297</v>
      </c>
      <c r="DM101" s="373">
        <f t="shared" si="580"/>
        <v>135002579</v>
      </c>
      <c r="DN101" s="373">
        <f t="shared" si="580"/>
        <v>101921263</v>
      </c>
      <c r="DO101" s="373">
        <f t="shared" si="580"/>
        <v>163318638</v>
      </c>
      <c r="DP101" s="373">
        <f t="shared" si="580"/>
        <v>162256121</v>
      </c>
      <c r="DQ101" s="373">
        <f t="shared" si="580"/>
        <v>-39222153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174586974</v>
      </c>
    </row>
    <row r="102" spans="1:132" s="31" customFormat="1" ht="1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299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299">
        <v>12097312</v>
      </c>
      <c r="BI102" s="90">
        <v>15737285</v>
      </c>
      <c r="BJ102" s="506">
        <v>16094899</v>
      </c>
      <c r="BK102" s="299">
        <v>15339806</v>
      </c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76"/>
        <v>-499191.16000000015</v>
      </c>
      <c r="BV102" s="93">
        <f t="shared" si="576"/>
        <v>-587514.72999999858</v>
      </c>
      <c r="BW102" s="93">
        <f t="shared" si="576"/>
        <v>-166836.13000000082</v>
      </c>
      <c r="BX102" s="93">
        <f t="shared" si="576"/>
        <v>1262237.4900000002</v>
      </c>
      <c r="BY102" s="93">
        <f t="shared" si="576"/>
        <v>2090069.8000000007</v>
      </c>
      <c r="BZ102" s="93">
        <f t="shared" si="576"/>
        <v>2860348.2899999991</v>
      </c>
      <c r="CA102" s="93">
        <f t="shared" si="576"/>
        <v>1684739.2199999988</v>
      </c>
      <c r="CB102" s="93">
        <f t="shared" si="576"/>
        <v>-1392048</v>
      </c>
      <c r="CC102" s="93">
        <f t="shared" si="576"/>
        <v>4495883.3399999989</v>
      </c>
      <c r="CD102" s="393">
        <f t="shared" si="576"/>
        <v>-150314.83000000007</v>
      </c>
      <c r="CE102" s="416">
        <f t="shared" si="577"/>
        <v>-491769.16999999993</v>
      </c>
      <c r="CF102" s="93">
        <f t="shared" si="577"/>
        <v>128863.21000000089</v>
      </c>
      <c r="CG102" s="93">
        <f t="shared" si="577"/>
        <v>3829548.8300000001</v>
      </c>
      <c r="CH102" s="93">
        <f t="shared" si="577"/>
        <v>1339312.5499999989</v>
      </c>
      <c r="CI102" s="93">
        <f t="shared" si="577"/>
        <v>773816.12000000104</v>
      </c>
      <c r="CJ102" s="234">
        <f t="shared" si="577"/>
        <v>1301847.9000000004</v>
      </c>
      <c r="CK102" s="234">
        <f t="shared" si="577"/>
        <v>1494475.4100000001</v>
      </c>
      <c r="CL102" s="234">
        <f t="shared" si="577"/>
        <v>1500720.75</v>
      </c>
      <c r="CM102" s="234">
        <f t="shared" si="577"/>
        <v>1286635.7100000009</v>
      </c>
      <c r="CN102" s="247">
        <f t="shared" si="577"/>
        <v>1724966</v>
      </c>
      <c r="CO102" s="247">
        <f t="shared" si="578"/>
        <v>21123147.710000001</v>
      </c>
      <c r="CP102" s="373">
        <f t="shared" si="578"/>
        <v>2259725.5299999993</v>
      </c>
      <c r="CQ102" s="342">
        <f t="shared" si="578"/>
        <v>422833</v>
      </c>
      <c r="CR102" s="247">
        <f t="shared" si="578"/>
        <v>-1955384</v>
      </c>
      <c r="CS102" s="247">
        <f t="shared" si="578"/>
        <v>-3381172.0800000001</v>
      </c>
      <c r="CT102" s="247">
        <f t="shared" si="578"/>
        <v>-1112353.2699999996</v>
      </c>
      <c r="CU102" s="247">
        <f t="shared" si="578"/>
        <v>-477254.99000000022</v>
      </c>
      <c r="CV102" s="247">
        <f t="shared" si="578"/>
        <v>-49923.220000000671</v>
      </c>
      <c r="CW102" s="247">
        <f t="shared" si="578"/>
        <v>-2788948</v>
      </c>
      <c r="CX102" s="247">
        <f t="shared" si="578"/>
        <v>4187966</v>
      </c>
      <c r="CY102" s="247">
        <f t="shared" si="579"/>
        <v>1597928</v>
      </c>
      <c r="CZ102" s="247">
        <f t="shared" si="579"/>
        <v>2222397</v>
      </c>
      <c r="DA102" s="247">
        <f t="shared" si="579"/>
        <v>-32615049</v>
      </c>
      <c r="DB102" s="373">
        <f t="shared" si="579"/>
        <v>-7672915</v>
      </c>
      <c r="DC102" s="373">
        <f t="shared" si="579"/>
        <v>-8995356</v>
      </c>
      <c r="DD102" s="373">
        <f t="shared" si="579"/>
        <v>-6574326</v>
      </c>
      <c r="DE102" s="373">
        <f t="shared" si="579"/>
        <v>6886634</v>
      </c>
      <c r="DF102" s="373">
        <f t="shared" si="579"/>
        <v>4496710</v>
      </c>
      <c r="DG102" s="373">
        <f t="shared" si="579"/>
        <v>8581753</v>
      </c>
      <c r="DH102" s="373">
        <f t="shared" si="579"/>
        <v>4471544</v>
      </c>
      <c r="DI102" s="373">
        <f t="shared" si="580"/>
        <v>3135805</v>
      </c>
      <c r="DJ102" s="373">
        <f t="shared" si="580"/>
        <v>4814131</v>
      </c>
      <c r="DK102" s="373">
        <f t="shared" si="580"/>
        <v>4079442</v>
      </c>
      <c r="DL102" s="373">
        <f t="shared" si="580"/>
        <v>4563692</v>
      </c>
      <c r="DM102" s="373">
        <f t="shared" si="580"/>
        <v>12136336</v>
      </c>
      <c r="DN102" s="373">
        <f t="shared" si="580"/>
        <v>8652022</v>
      </c>
      <c r="DO102" s="373">
        <f t="shared" si="580"/>
        <v>13526701</v>
      </c>
      <c r="DP102" s="373">
        <f t="shared" si="580"/>
        <v>13778488</v>
      </c>
      <c r="DQ102" s="373">
        <f t="shared" si="580"/>
        <v>-2726596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15339806</v>
      </c>
    </row>
    <row r="103" spans="1:132" s="31" customFormat="1" ht="1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299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299">
        <v>38298525</v>
      </c>
      <c r="BI103" s="90">
        <v>50605045</v>
      </c>
      <c r="BJ103" s="506">
        <v>48305708</v>
      </c>
      <c r="BK103" s="299">
        <v>46566667</v>
      </c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76"/>
        <v>1197728.7800000012</v>
      </c>
      <c r="BV103" s="93">
        <f t="shared" si="576"/>
        <v>-6202359.7100000009</v>
      </c>
      <c r="BW103" s="93">
        <f t="shared" si="576"/>
        <v>-5425646.6399999969</v>
      </c>
      <c r="BX103" s="93">
        <f t="shared" si="576"/>
        <v>1096287.9699999988</v>
      </c>
      <c r="BY103" s="93">
        <f t="shared" si="576"/>
        <v>806036.84999999776</v>
      </c>
      <c r="BZ103" s="93">
        <f t="shared" si="576"/>
        <v>-1838885.3999999985</v>
      </c>
      <c r="CA103" s="93">
        <f t="shared" si="576"/>
        <v>2037770.200000003</v>
      </c>
      <c r="CB103" s="93">
        <f t="shared" si="576"/>
        <v>-2765822.7800000012</v>
      </c>
      <c r="CC103" s="93">
        <f t="shared" si="576"/>
        <v>11195097.379999999</v>
      </c>
      <c r="CD103" s="393">
        <f t="shared" si="576"/>
        <v>-2402695.9400000013</v>
      </c>
      <c r="CE103" s="416">
        <f t="shared" si="577"/>
        <v>-7716743.5300000012</v>
      </c>
      <c r="CF103" s="93">
        <f t="shared" si="577"/>
        <v>-1718666.7100000009</v>
      </c>
      <c r="CG103" s="93">
        <f t="shared" si="577"/>
        <v>7156396.6699999943</v>
      </c>
      <c r="CH103" s="93">
        <f t="shared" si="577"/>
        <v>6360925.700000003</v>
      </c>
      <c r="CI103" s="93">
        <f t="shared" si="577"/>
        <v>2093102.1099999957</v>
      </c>
      <c r="CJ103" s="234">
        <f t="shared" si="577"/>
        <v>3301272.620000001</v>
      </c>
      <c r="CK103" s="234">
        <f t="shared" si="577"/>
        <v>3255514.870000001</v>
      </c>
      <c r="CL103" s="234">
        <f t="shared" si="577"/>
        <v>6316232.4600000009</v>
      </c>
      <c r="CM103" s="234">
        <f t="shared" si="577"/>
        <v>1577893.3900000006</v>
      </c>
      <c r="CN103" s="247">
        <f t="shared" si="577"/>
        <v>4191111</v>
      </c>
      <c r="CO103" s="247">
        <f t="shared" si="578"/>
        <v>-2398520.6099999994</v>
      </c>
      <c r="CP103" s="373">
        <f t="shared" si="578"/>
        <v>4847777.6900000013</v>
      </c>
      <c r="CQ103" s="342">
        <f t="shared" si="578"/>
        <v>5624961</v>
      </c>
      <c r="CR103" s="247">
        <f t="shared" si="578"/>
        <v>10120820</v>
      </c>
      <c r="CS103" s="247">
        <f t="shared" si="578"/>
        <v>4940638.5600000024</v>
      </c>
      <c r="CT103" s="247">
        <f t="shared" si="578"/>
        <v>5186703.3299999982</v>
      </c>
      <c r="CU103" s="247">
        <f t="shared" si="578"/>
        <v>2195101.950000003</v>
      </c>
      <c r="CV103" s="247">
        <f t="shared" si="578"/>
        <v>3515060.3900000006</v>
      </c>
      <c r="CW103" s="247">
        <f t="shared" si="578"/>
        <v>727604</v>
      </c>
      <c r="CX103" s="247">
        <f t="shared" si="578"/>
        <v>4432755.5099999979</v>
      </c>
      <c r="CY103" s="247">
        <f t="shared" si="579"/>
        <v>5321589</v>
      </c>
      <c r="CZ103" s="247">
        <f t="shared" si="579"/>
        <v>4290992</v>
      </c>
      <c r="DA103" s="247">
        <f t="shared" si="579"/>
        <v>-30743257</v>
      </c>
      <c r="DB103" s="373">
        <f t="shared" si="579"/>
        <v>-22235279</v>
      </c>
      <c r="DC103" s="373">
        <f t="shared" si="579"/>
        <v>-29312265</v>
      </c>
      <c r="DD103" s="373">
        <f t="shared" si="579"/>
        <v>-35995846</v>
      </c>
      <c r="DE103" s="373">
        <f t="shared" si="579"/>
        <v>9690343</v>
      </c>
      <c r="DF103" s="373">
        <f t="shared" si="579"/>
        <v>7798939</v>
      </c>
      <c r="DG103" s="373">
        <f t="shared" si="579"/>
        <v>14283758</v>
      </c>
      <c r="DH103" s="373">
        <f t="shared" si="579"/>
        <v>7327010</v>
      </c>
      <c r="DI103" s="373">
        <f t="shared" si="580"/>
        <v>-145210</v>
      </c>
      <c r="DJ103" s="373">
        <f t="shared" si="580"/>
        <v>2577378</v>
      </c>
      <c r="DK103" s="373">
        <f t="shared" si="580"/>
        <v>1825250</v>
      </c>
      <c r="DL103" s="373">
        <f t="shared" si="580"/>
        <v>6356955</v>
      </c>
      <c r="DM103" s="373">
        <f t="shared" si="580"/>
        <v>36009326</v>
      </c>
      <c r="DN103" s="373">
        <f t="shared" si="580"/>
        <v>26442226</v>
      </c>
      <c r="DO103" s="373">
        <f t="shared" si="580"/>
        <v>42802001</v>
      </c>
      <c r="DP103" s="373">
        <f t="shared" si="580"/>
        <v>40946527</v>
      </c>
      <c r="DQ103" s="373">
        <f t="shared" si="580"/>
        <v>-12082162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46566667</v>
      </c>
    </row>
    <row r="104" spans="1:132" s="31" customFormat="1" ht="1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299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299">
        <v>32848167</v>
      </c>
      <c r="BI104" s="90">
        <v>43751799</v>
      </c>
      <c r="BJ104" s="506">
        <v>42185325</v>
      </c>
      <c r="BK104" s="299">
        <v>42981204</v>
      </c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76"/>
        <v>1632392.3899999969</v>
      </c>
      <c r="BV104" s="93">
        <f t="shared" si="576"/>
        <v>-7127008.6100000031</v>
      </c>
      <c r="BW104" s="93">
        <f t="shared" si="576"/>
        <v>-4745543.0999999978</v>
      </c>
      <c r="BX104" s="93">
        <f t="shared" si="576"/>
        <v>1496247.5</v>
      </c>
      <c r="BY104" s="93">
        <f t="shared" si="576"/>
        <v>-326733.84999999776</v>
      </c>
      <c r="BZ104" s="93">
        <f t="shared" si="576"/>
        <v>-1270925.7700000033</v>
      </c>
      <c r="CA104" s="93">
        <f t="shared" si="576"/>
        <v>3918794.1699999981</v>
      </c>
      <c r="CB104" s="93">
        <f t="shared" si="576"/>
        <v>-2840902.5</v>
      </c>
      <c r="CC104" s="93">
        <f t="shared" si="576"/>
        <v>11489698.989999998</v>
      </c>
      <c r="CD104" s="393">
        <f t="shared" si="576"/>
        <v>-1750365.0899999999</v>
      </c>
      <c r="CE104" s="416">
        <f t="shared" si="577"/>
        <v>-8318348.299999997</v>
      </c>
      <c r="CF104" s="93">
        <f t="shared" si="577"/>
        <v>-2180495.5700000003</v>
      </c>
      <c r="CG104" s="93">
        <f t="shared" si="577"/>
        <v>6262546.2100000009</v>
      </c>
      <c r="CH104" s="93">
        <f t="shared" si="577"/>
        <v>6552398.4800000004</v>
      </c>
      <c r="CI104" s="93">
        <f t="shared" si="577"/>
        <v>2560607.1400000006</v>
      </c>
      <c r="CJ104" s="234">
        <f t="shared" si="577"/>
        <v>3134861.1600000001</v>
      </c>
      <c r="CK104" s="234">
        <f t="shared" si="577"/>
        <v>2866399.3999999985</v>
      </c>
      <c r="CL104" s="234">
        <f t="shared" si="577"/>
        <v>7097034.3500000015</v>
      </c>
      <c r="CM104" s="234">
        <f t="shared" si="577"/>
        <v>-1146064.799999997</v>
      </c>
      <c r="CN104" s="247">
        <f t="shared" si="577"/>
        <v>-3553</v>
      </c>
      <c r="CO104" s="247">
        <f t="shared" si="578"/>
        <v>-2591381.799999997</v>
      </c>
      <c r="CP104" s="373">
        <f t="shared" si="578"/>
        <v>4608285.3900000006</v>
      </c>
      <c r="CQ104" s="342">
        <f t="shared" si="578"/>
        <v>4138702</v>
      </c>
      <c r="CR104" s="247">
        <f t="shared" si="578"/>
        <v>9066107</v>
      </c>
      <c r="CS104" s="247">
        <f t="shared" si="578"/>
        <v>3458459.1700000018</v>
      </c>
      <c r="CT104" s="247">
        <f t="shared" si="578"/>
        <v>3736556.2100000009</v>
      </c>
      <c r="CU104" s="247">
        <f t="shared" si="578"/>
        <v>-379458.30000000075</v>
      </c>
      <c r="CV104" s="247">
        <f t="shared" si="578"/>
        <v>459396.01000000164</v>
      </c>
      <c r="CW104" s="247">
        <f t="shared" si="578"/>
        <v>-752331</v>
      </c>
      <c r="CX104" s="247">
        <f t="shared" si="578"/>
        <v>-290826.78000000119</v>
      </c>
      <c r="CY104" s="247">
        <f t="shared" si="579"/>
        <v>4944899</v>
      </c>
      <c r="CZ104" s="247">
        <f t="shared" si="579"/>
        <v>9714841</v>
      </c>
      <c r="DA104" s="247">
        <f t="shared" si="579"/>
        <v>-29182050</v>
      </c>
      <c r="DB104" s="373">
        <f t="shared" si="579"/>
        <v>-22759475</v>
      </c>
      <c r="DC104" s="373">
        <f t="shared" si="579"/>
        <v>-25709041</v>
      </c>
      <c r="DD104" s="373">
        <f t="shared" si="579"/>
        <v>-32701486</v>
      </c>
      <c r="DE104" s="373">
        <f t="shared" si="579"/>
        <v>1695781</v>
      </c>
      <c r="DF104" s="373">
        <f t="shared" si="579"/>
        <v>1171715</v>
      </c>
      <c r="DG104" s="373">
        <f t="shared" si="579"/>
        <v>7658868</v>
      </c>
      <c r="DH104" s="373">
        <f t="shared" si="579"/>
        <v>4137177</v>
      </c>
      <c r="DI104" s="373">
        <f t="shared" si="580"/>
        <v>-1808662</v>
      </c>
      <c r="DJ104" s="373">
        <f t="shared" si="580"/>
        <v>2408165</v>
      </c>
      <c r="DK104" s="373">
        <f t="shared" si="580"/>
        <v>270272</v>
      </c>
      <c r="DL104" s="373">
        <f t="shared" si="580"/>
        <v>-708626</v>
      </c>
      <c r="DM104" s="373">
        <f t="shared" si="580"/>
        <v>30736693</v>
      </c>
      <c r="DN104" s="373">
        <f t="shared" si="580"/>
        <v>23709738</v>
      </c>
      <c r="DO104" s="373">
        <f t="shared" si="580"/>
        <v>37501883</v>
      </c>
      <c r="DP104" s="373">
        <f t="shared" si="580"/>
        <v>35885924</v>
      </c>
      <c r="DQ104" s="373">
        <f t="shared" si="580"/>
        <v>-3344146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42981204</v>
      </c>
    </row>
    <row r="105" spans="1:132" s="31" customFormat="1" ht="1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299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299">
        <v>51743173</v>
      </c>
      <c r="BI105" s="90">
        <v>68346951</v>
      </c>
      <c r="BJ105" s="506">
        <v>59776833</v>
      </c>
      <c r="BK105" s="299">
        <v>60120372</v>
      </c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76"/>
        <v>5023590.4599999934</v>
      </c>
      <c r="BV105" s="93">
        <f t="shared" si="576"/>
        <v>-6095494.2100000009</v>
      </c>
      <c r="BW105" s="93">
        <f t="shared" si="576"/>
        <v>-8731059.7600000054</v>
      </c>
      <c r="BX105" s="93">
        <f t="shared" si="576"/>
        <v>2501587.3999999985</v>
      </c>
      <c r="BY105" s="93">
        <f t="shared" si="576"/>
        <v>528410.71000000089</v>
      </c>
      <c r="BZ105" s="93">
        <f t="shared" si="576"/>
        <v>-1452428.4600000009</v>
      </c>
      <c r="CA105" s="93">
        <f t="shared" si="576"/>
        <v>5185155.2400000021</v>
      </c>
      <c r="CB105" s="93">
        <f t="shared" si="576"/>
        <v>-5965713.8599999994</v>
      </c>
      <c r="CC105" s="93">
        <f t="shared" si="576"/>
        <v>13617807.550000004</v>
      </c>
      <c r="CD105" s="393">
        <f t="shared" si="576"/>
        <v>131513.78999999911</v>
      </c>
      <c r="CE105" s="416">
        <f t="shared" si="577"/>
        <v>-10449932.829999998</v>
      </c>
      <c r="CF105" s="93">
        <f t="shared" si="577"/>
        <v>-852772.8900000006</v>
      </c>
      <c r="CG105" s="93">
        <f t="shared" si="577"/>
        <v>11725130.440000005</v>
      </c>
      <c r="CH105" s="93">
        <f t="shared" si="577"/>
        <v>9700391.9299999997</v>
      </c>
      <c r="CI105" s="93">
        <f t="shared" si="577"/>
        <v>4041155.5100000054</v>
      </c>
      <c r="CJ105" s="234">
        <f t="shared" si="577"/>
        <v>5895815.1799999997</v>
      </c>
      <c r="CK105" s="234">
        <f t="shared" si="577"/>
        <v>-386110.42000000179</v>
      </c>
      <c r="CL105" s="234">
        <f t="shared" si="577"/>
        <v>9504834.7700000033</v>
      </c>
      <c r="CM105" s="234">
        <f t="shared" si="577"/>
        <v>-1776503.2100000009</v>
      </c>
      <c r="CN105" s="247">
        <f t="shared" si="577"/>
        <v>-1938225</v>
      </c>
      <c r="CO105" s="247">
        <f t="shared" si="578"/>
        <v>2514883.7899999991</v>
      </c>
      <c r="CP105" s="373">
        <f t="shared" si="578"/>
        <v>4656869.4399999976</v>
      </c>
      <c r="CQ105" s="342">
        <f t="shared" si="578"/>
        <v>3433726</v>
      </c>
      <c r="CR105" s="247">
        <f t="shared" si="578"/>
        <v>11381019</v>
      </c>
      <c r="CS105" s="247">
        <f t="shared" si="578"/>
        <v>1452014.3999999985</v>
      </c>
      <c r="CT105" s="247">
        <f t="shared" si="578"/>
        <v>5891189.9200000018</v>
      </c>
      <c r="CU105" s="247">
        <f t="shared" si="578"/>
        <v>-609175.45000000298</v>
      </c>
      <c r="CV105" s="247">
        <f t="shared" si="578"/>
        <v>153250.32999999821</v>
      </c>
      <c r="CW105" s="247">
        <f t="shared" si="578"/>
        <v>-601852</v>
      </c>
      <c r="CX105" s="247">
        <f t="shared" si="578"/>
        <v>895966.61999999732</v>
      </c>
      <c r="CY105" s="247">
        <f t="shared" si="579"/>
        <v>1484318</v>
      </c>
      <c r="CZ105" s="247">
        <f t="shared" si="579"/>
        <v>16642471</v>
      </c>
      <c r="DA105" s="247">
        <f t="shared" si="579"/>
        <v>-54243256</v>
      </c>
      <c r="DB105" s="373">
        <f t="shared" si="579"/>
        <v>-38843618</v>
      </c>
      <c r="DC105" s="373">
        <f t="shared" si="579"/>
        <v>-41518605</v>
      </c>
      <c r="DD105" s="373">
        <f t="shared" si="579"/>
        <v>-52169708</v>
      </c>
      <c r="DE105" s="373">
        <f t="shared" si="579"/>
        <v>2407352</v>
      </c>
      <c r="DF105" s="373">
        <f t="shared" si="579"/>
        <v>-2761833</v>
      </c>
      <c r="DG105" s="373">
        <f t="shared" si="579"/>
        <v>3172052</v>
      </c>
      <c r="DH105" s="373">
        <f t="shared" si="579"/>
        <v>5251214</v>
      </c>
      <c r="DI105" s="373">
        <f t="shared" si="580"/>
        <v>-2560959</v>
      </c>
      <c r="DJ105" s="373">
        <f t="shared" si="580"/>
        <v>3462307</v>
      </c>
      <c r="DK105" s="373">
        <f t="shared" si="580"/>
        <v>4309043</v>
      </c>
      <c r="DL105" s="373">
        <f t="shared" si="580"/>
        <v>3448983</v>
      </c>
      <c r="DM105" s="373">
        <f t="shared" si="580"/>
        <v>52633520</v>
      </c>
      <c r="DN105" s="373">
        <f t="shared" si="580"/>
        <v>39847875</v>
      </c>
      <c r="DO105" s="373">
        <f t="shared" si="580"/>
        <v>61938610</v>
      </c>
      <c r="DP105" s="373">
        <f t="shared" si="580"/>
        <v>51530344</v>
      </c>
      <c r="DQ105" s="373">
        <f t="shared" si="580"/>
        <v>-8390004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60120372</v>
      </c>
    </row>
    <row r="106" spans="1:132" s="123" customFormat="1" ht="15">
      <c r="A106" s="140"/>
      <c r="B106" s="32" t="s">
        <v>144</v>
      </c>
      <c r="C106" s="124">
        <f>SUM(C101:C105)</f>
        <v>263816273.75</v>
      </c>
      <c r="D106" s="125">
        <f t="shared" si="581" ref="D106:AF106">SUM(D101:D105)</f>
        <v>256548632.56999999</v>
      </c>
      <c r="E106" s="125">
        <f t="shared" si="581"/>
        <v>257575399.62</v>
      </c>
      <c r="F106" s="126">
        <f t="shared" si="581"/>
        <v>202823383.29999998</v>
      </c>
      <c r="G106" s="125">
        <f t="shared" si="581"/>
        <v>249230008.84</v>
      </c>
      <c r="H106" s="125">
        <f t="shared" si="581"/>
        <v>292352661.68000001</v>
      </c>
      <c r="I106" s="125">
        <f t="shared" si="581"/>
        <v>277454446.13999999</v>
      </c>
      <c r="J106" s="125">
        <f t="shared" si="581"/>
        <v>264414814.37</v>
      </c>
      <c r="K106" s="125">
        <f t="shared" si="581"/>
        <v>201769614.16999999</v>
      </c>
      <c r="L106" s="127">
        <f t="shared" si="581"/>
        <v>246194002.31999999</v>
      </c>
      <c r="M106" s="125">
        <f t="shared" si="581"/>
        <v>293775176.65999997</v>
      </c>
      <c r="N106" s="125">
        <f t="shared" si="581"/>
        <v>271248573.81999999</v>
      </c>
      <c r="O106" s="125">
        <f t="shared" si="581"/>
        <v>278475579.79000002</v>
      </c>
      <c r="P106" s="125">
        <f t="shared" si="581"/>
        <v>235273270.11000001</v>
      </c>
      <c r="Q106" s="125">
        <f t="shared" si="581"/>
        <v>251898384.03999999</v>
      </c>
      <c r="R106" s="125">
        <f t="shared" si="581"/>
        <v>234761875.54000002</v>
      </c>
      <c r="S106" s="125">
        <f t="shared" si="581"/>
        <v>280069851.76999998</v>
      </c>
      <c r="T106" s="125">
        <f t="shared" si="581"/>
        <v>311555443.5</v>
      </c>
      <c r="U106" s="125">
        <f t="shared" si="581"/>
        <v>311217367.32999998</v>
      </c>
      <c r="V106" s="125">
        <f t="shared" si="581"/>
        <v>257374447</v>
      </c>
      <c r="W106" s="125">
        <f t="shared" si="581"/>
        <v>311217367.32999998</v>
      </c>
      <c r="X106" s="127">
        <f t="shared" si="581"/>
        <v>238758524.81999999</v>
      </c>
      <c r="Y106" s="125">
        <f t="shared" si="581"/>
        <v>258535819</v>
      </c>
      <c r="Z106" s="125">
        <f t="shared" si="581"/>
        <v>267088790</v>
      </c>
      <c r="AA106" s="125">
        <f t="shared" si="581"/>
        <v>340217600.94000006</v>
      </c>
      <c r="AB106" s="125">
        <f t="shared" si="581"/>
        <v>266993851.73000002</v>
      </c>
      <c r="AC106" s="125">
        <f t="shared" si="581"/>
        <v>260652463.47000003</v>
      </c>
      <c r="AD106" s="125">
        <f t="shared" si="581"/>
        <v>253331380.68000001</v>
      </c>
      <c r="AE106" s="125">
        <f t="shared" si="581"/>
        <v>294915797</v>
      </c>
      <c r="AF106" s="125">
        <f t="shared" si="581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0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0">
        <v>286267645</v>
      </c>
      <c r="BI106" s="124">
        <v>372382439</v>
      </c>
      <c r="BJ106" s="507">
        <v>357244594</v>
      </c>
      <c r="BK106" s="300">
        <v>339595023</v>
      </c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509"/>
        <v>14659306.040000014</v>
      </c>
      <c r="BV106" s="128">
        <f t="shared" si="582" ref="BV106:BX106">SUM(BV101:BV105)</f>
        <v>-21275362.460000008</v>
      </c>
      <c r="BW106" s="128">
        <f t="shared" si="582"/>
        <v>-5677015.5800000038</v>
      </c>
      <c r="BX106" s="128">
        <f t="shared" si="582"/>
        <v>31938492.239999995</v>
      </c>
      <c r="BY106" s="128">
        <f t="shared" si="583" ref="BY106">SUM(BY101:BY105)</f>
        <v>30839842.930000003</v>
      </c>
      <c r="BZ106" s="128">
        <f t="shared" si="584" ref="BZ106:CH106">SUM(BZ101:BZ105)</f>
        <v>19202781.819999993</v>
      </c>
      <c r="CA106" s="128">
        <f t="shared" si="584"/>
        <v>33762921.189999983</v>
      </c>
      <c r="CB106" s="128">
        <f t="shared" si="584"/>
        <v>-7040367.3700000048</v>
      </c>
      <c r="CC106" s="128">
        <f t="shared" si="584"/>
        <v>109447753.16</v>
      </c>
      <c r="CD106" s="394">
        <f t="shared" si="584"/>
        <v>-7435477.4999999944</v>
      </c>
      <c r="CE106" s="417">
        <f t="shared" si="584"/>
        <v>-35239357.660000011</v>
      </c>
      <c r="CF106" s="128">
        <f t="shared" si="584"/>
        <v>-4159783.8200000152</v>
      </c>
      <c r="CG106" s="128">
        <f t="shared" si="584"/>
        <v>61742021.149999999</v>
      </c>
      <c r="CH106" s="128">
        <f t="shared" si="584"/>
        <v>31720581.619999997</v>
      </c>
      <c r="CI106" s="128">
        <f t="shared" si="585" ref="CI106:CJ106">SUM(CI101:CI105)</f>
        <v>8754079.4300000146</v>
      </c>
      <c r="CJ106" s="235">
        <f t="shared" si="585"/>
        <v>18569505.140000001</v>
      </c>
      <c r="CK106" s="235">
        <f t="shared" si="586" ref="CK106:CL106">SUM(CK101:CK105)</f>
        <v>14845945.229999997</v>
      </c>
      <c r="CL106" s="235">
        <f t="shared" si="586"/>
        <v>19733270.330000006</v>
      </c>
      <c r="CM106" s="235">
        <f t="shared" si="587" ref="CM106:CN106">SUM(CM101:CM105)</f>
        <v>3149739.6700000167</v>
      </c>
      <c r="CN106" s="260">
        <f t="shared" si="587"/>
        <v>21944680</v>
      </c>
      <c r="CO106" s="260">
        <f t="shared" si="588" ref="CO106:CQ106">SUM(CO101:CO105)</f>
        <v>-19389841.329999983</v>
      </c>
      <c r="CP106" s="374">
        <f t="shared" si="588"/>
        <v>21117410.179999992</v>
      </c>
      <c r="CQ106" s="343">
        <f t="shared" si="588"/>
        <v>31765955</v>
      </c>
      <c r="CR106" s="260">
        <f t="shared" si="589" ref="CR106:CS106">SUM(CR101:CR105)</f>
        <v>56485949</v>
      </c>
      <c r="CS106" s="260">
        <f t="shared" si="589"/>
        <v>16168691.059999993</v>
      </c>
      <c r="CT106" s="260">
        <f t="shared" si="590" ref="CT106">SUM(CT101:CT105)</f>
        <v>21878987.270000014</v>
      </c>
      <c r="CU106" s="260">
        <f t="shared" si="591" ref="CU106">SUM(CU101:CU105)</f>
        <v>-2521162.4700000081</v>
      </c>
      <c r="CV106" s="260">
        <f t="shared" si="592" ref="CV106">SUM(CV101:CV105)</f>
        <v>7105238.3200000022</v>
      </c>
      <c r="CW106" s="260">
        <f t="shared" si="593" ref="CW106">SUM(CW101:CW105)</f>
        <v>-16204788</v>
      </c>
      <c r="CX106" s="260">
        <f t="shared" si="594" ref="CX106">SUM(CX101:CX105)</f>
        <v>33357863.169999987</v>
      </c>
      <c r="CY106" s="260">
        <f t="shared" si="595" ref="CY106">SUM(CY101:CY105)</f>
        <v>35457417</v>
      </c>
      <c r="CZ106" s="260">
        <f t="shared" si="596" ref="CZ106">SUM(CZ101:CZ105)</f>
        <v>31220304</v>
      </c>
      <c r="DA106" s="260">
        <f t="shared" si="597" ref="DA106">SUM(DA101:DA105)</f>
        <v>-264099208</v>
      </c>
      <c r="DB106" s="374">
        <f t="shared" si="598" ref="DB106">SUM(DB101:DB105)</f>
        <v>-174181414</v>
      </c>
      <c r="DC106" s="374">
        <f t="shared" si="599" ref="DC106">SUM(DC101:DC105)</f>
        <v>-237007168</v>
      </c>
      <c r="DD106" s="374">
        <f t="shared" si="600" ref="DD106">SUM(DD101:DD105)</f>
        <v>-270727549</v>
      </c>
      <c r="DE106" s="374">
        <f t="shared" si="601" ref="DE106">SUM(DE101:DE105)</f>
        <v>48973792</v>
      </c>
      <c r="DF106" s="374">
        <f t="shared" si="602" ref="DF106">SUM(DF101:DF105)</f>
        <v>42449879</v>
      </c>
      <c r="DG106" s="374">
        <f t="shared" si="603" ref="DG106">SUM(DG101:DG105)</f>
        <v>87995213</v>
      </c>
      <c r="DH106" s="374">
        <f t="shared" si="604" ref="DH106">SUM(DH101:DH105)</f>
        <v>38502711</v>
      </c>
      <c r="DI106" s="374">
        <f t="shared" si="605" ref="DI106">SUM(DI101:DI105)</f>
        <v>-7657632</v>
      </c>
      <c r="DJ106" s="374">
        <f t="shared" si="606" ref="DJ106">SUM(DJ101:DJ105)</f>
        <v>25212953</v>
      </c>
      <c r="DK106" s="374">
        <f t="shared" si="607" ref="DK106:DL106">SUM(DK101:DK105)</f>
        <v>1264122</v>
      </c>
      <c r="DL106" s="374">
        <f t="shared" si="607"/>
        <v>44682301</v>
      </c>
      <c r="DM106" s="374">
        <f t="shared" si="608" ref="DM106:DN106">SUM(DM101:DM105)</f>
        <v>266518454</v>
      </c>
      <c r="DN106" s="374">
        <f t="shared" si="608"/>
        <v>200573124</v>
      </c>
      <c r="DO106" s="374">
        <f t="shared" si="609" ref="DO106:DP106">SUM(DO101:DO105)</f>
        <v>319087833</v>
      </c>
      <c r="DP106" s="374">
        <f t="shared" si="609"/>
        <v>304397404</v>
      </c>
      <c r="DQ106" s="374">
        <f t="shared" si="610" ref="DQ106">SUM(DQ101:DQ105)</f>
        <v>-65765061</v>
      </c>
      <c r="EA106" s="330"/>
      <c r="EB106" s="38">
        <f t="shared" si="509"/>
        <v>339595023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80"/>
      <c r="BJ107" s="499"/>
      <c r="BK107" s="293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1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1">
        <v>948207</v>
      </c>
      <c r="BI108" s="95">
        <v>1083146</v>
      </c>
      <c r="BJ108" s="508">
        <v>994868</v>
      </c>
      <c r="BK108" s="301">
        <v>949224</v>
      </c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611" ref="BU108:CD112">O108-C108</f>
        <v>128071</v>
      </c>
      <c r="BV108" s="98">
        <f t="shared" si="611"/>
        <v>29081</v>
      </c>
      <c r="BW108" s="98">
        <f t="shared" si="611"/>
        <v>32426</v>
      </c>
      <c r="BX108" s="98">
        <f t="shared" si="611"/>
        <v>153993</v>
      </c>
      <c r="BY108" s="98">
        <f t="shared" si="611"/>
        <v>30679</v>
      </c>
      <c r="BZ108" s="98">
        <f t="shared" si="611"/>
        <v>20337</v>
      </c>
      <c r="CA108" s="98">
        <f t="shared" si="611"/>
        <v>48979</v>
      </c>
      <c r="CB108" s="98">
        <f t="shared" si="611"/>
        <v>-29498</v>
      </c>
      <c r="CC108" s="98">
        <f t="shared" si="611"/>
        <v>76265</v>
      </c>
      <c r="CD108" s="395">
        <f t="shared" si="611"/>
        <v>-50902</v>
      </c>
      <c r="CE108" s="418">
        <f t="shared" si="612" ref="CE108:CN112">Y108-M108</f>
        <v>-97784</v>
      </c>
      <c r="CF108" s="98">
        <f t="shared" si="612"/>
        <v>-37234</v>
      </c>
      <c r="CG108" s="98">
        <f t="shared" si="612"/>
        <v>68559</v>
      </c>
      <c r="CH108" s="98">
        <f t="shared" si="612"/>
        <v>-2191</v>
      </c>
      <c r="CI108" s="98">
        <f t="shared" si="612"/>
        <v>-17348</v>
      </c>
      <c r="CJ108" s="236">
        <f t="shared" si="612"/>
        <v>22681</v>
      </c>
      <c r="CK108" s="236">
        <f t="shared" si="612"/>
        <v>-6263</v>
      </c>
      <c r="CL108" s="236">
        <f t="shared" si="612"/>
        <v>41278</v>
      </c>
      <c r="CM108" s="236">
        <f t="shared" si="612"/>
        <v>3020</v>
      </c>
      <c r="CN108" s="261">
        <f t="shared" si="612"/>
        <v>-11008</v>
      </c>
      <c r="CO108" s="261">
        <f t="shared" si="613" ref="CO108:CX112">AI108-W108</f>
        <v>54973</v>
      </c>
      <c r="CP108" s="375">
        <f t="shared" si="613"/>
        <v>-2434</v>
      </c>
      <c r="CQ108" s="344">
        <f t="shared" si="613"/>
        <v>97823</v>
      </c>
      <c r="CR108" s="261">
        <f t="shared" si="613"/>
        <v>90106</v>
      </c>
      <c r="CS108" s="261">
        <f t="shared" si="613"/>
        <v>20828</v>
      </c>
      <c r="CT108" s="261">
        <f t="shared" si="613"/>
        <v>21675</v>
      </c>
      <c r="CU108" s="261">
        <f t="shared" si="613"/>
        <v>-2820</v>
      </c>
      <c r="CV108" s="261">
        <f t="shared" si="613"/>
        <v>-1666</v>
      </c>
      <c r="CW108" s="261">
        <f t="shared" si="613"/>
        <v>-12568</v>
      </c>
      <c r="CX108" s="261">
        <f t="shared" si="613"/>
        <v>53490</v>
      </c>
      <c r="CY108" s="261">
        <f t="shared" si="614" ref="CY108:DH112">AS108-AG108</f>
        <v>15214</v>
      </c>
      <c r="CZ108" s="261">
        <f t="shared" si="614"/>
        <v>-17249</v>
      </c>
      <c r="DA108" s="261">
        <f t="shared" si="614"/>
        <v>-916986</v>
      </c>
      <c r="DB108" s="375">
        <f t="shared" si="614"/>
        <v>-714949</v>
      </c>
      <c r="DC108" s="375">
        <f t="shared" si="614"/>
        <v>-863280</v>
      </c>
      <c r="DD108" s="375">
        <f t="shared" si="614"/>
        <v>-840591</v>
      </c>
      <c r="DE108" s="375">
        <f t="shared" si="614"/>
        <v>-52270</v>
      </c>
      <c r="DF108" s="375">
        <f t="shared" si="614"/>
        <v>-37786</v>
      </c>
      <c r="DG108" s="375">
        <f t="shared" si="614"/>
        <v>103744</v>
      </c>
      <c r="DH108" s="375">
        <f t="shared" si="614"/>
        <v>-8291</v>
      </c>
      <c r="DI108" s="375">
        <f t="shared" si="615" ref="DI108:DQ112">BC108-AQ108</f>
        <v>-90745</v>
      </c>
      <c r="DJ108" s="375">
        <f t="shared" si="615"/>
        <v>-22934</v>
      </c>
      <c r="DK108" s="375">
        <f t="shared" si="615"/>
        <v>-33421</v>
      </c>
      <c r="DL108" s="375">
        <f t="shared" si="615"/>
        <v>75392</v>
      </c>
      <c r="DM108" s="375">
        <f t="shared" si="615"/>
        <v>894888</v>
      </c>
      <c r="DN108" s="375">
        <f t="shared" si="615"/>
        <v>697320</v>
      </c>
      <c r="DO108" s="375">
        <f t="shared" si="615"/>
        <v>937506</v>
      </c>
      <c r="DP108" s="375">
        <f t="shared" si="615"/>
        <v>857247</v>
      </c>
      <c r="DQ108" s="375">
        <f t="shared" si="615"/>
        <v>-88161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949224</v>
      </c>
    </row>
    <row r="109" spans="1:132" s="52" customFormat="1" ht="1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1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1">
        <v>134578</v>
      </c>
      <c r="BI109" s="95">
        <v>150662</v>
      </c>
      <c r="BJ109" s="508">
        <v>145761</v>
      </c>
      <c r="BK109" s="301">
        <v>142713</v>
      </c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611"/>
        <v>10272</v>
      </c>
      <c r="BV109" s="98">
        <f t="shared" si="611"/>
        <v>4643</v>
      </c>
      <c r="BW109" s="98">
        <f t="shared" si="611"/>
        <v>3429</v>
      </c>
      <c r="BX109" s="98">
        <f t="shared" si="611"/>
        <v>15652</v>
      </c>
      <c r="BY109" s="98">
        <f t="shared" si="611"/>
        <v>11156</v>
      </c>
      <c r="BZ109" s="98">
        <f t="shared" si="611"/>
        <v>23402</v>
      </c>
      <c r="CA109" s="98">
        <f t="shared" si="611"/>
        <v>20527</v>
      </c>
      <c r="CB109" s="98">
        <f t="shared" si="611"/>
        <v>-1559</v>
      </c>
      <c r="CC109" s="98">
        <f t="shared" si="611"/>
        <v>27891</v>
      </c>
      <c r="CD109" s="395">
        <f t="shared" si="611"/>
        <v>6718</v>
      </c>
      <c r="CE109" s="418">
        <f t="shared" si="612"/>
        <v>4267</v>
      </c>
      <c r="CF109" s="98">
        <f t="shared" si="612"/>
        <v>8897</v>
      </c>
      <c r="CG109" s="98">
        <f t="shared" si="612"/>
        <v>28624</v>
      </c>
      <c r="CH109" s="98">
        <f t="shared" si="612"/>
        <v>14558</v>
      </c>
      <c r="CI109" s="98">
        <f t="shared" si="612"/>
        <v>19842</v>
      </c>
      <c r="CJ109" s="236">
        <f t="shared" si="612"/>
        <v>25566</v>
      </c>
      <c r="CK109" s="236">
        <f t="shared" si="612"/>
        <v>17247</v>
      </c>
      <c r="CL109" s="236">
        <f t="shared" si="612"/>
        <v>27061</v>
      </c>
      <c r="CM109" s="236">
        <f t="shared" si="612"/>
        <v>22846</v>
      </c>
      <c r="CN109" s="261">
        <f t="shared" si="612"/>
        <v>14659</v>
      </c>
      <c r="CO109" s="261">
        <f t="shared" si="613"/>
        <v>58485</v>
      </c>
      <c r="CP109" s="375">
        <f t="shared" si="613"/>
        <v>39567</v>
      </c>
      <c r="CQ109" s="344">
        <f t="shared" si="613"/>
        <v>26087</v>
      </c>
      <c r="CR109" s="261">
        <f t="shared" si="613"/>
        <v>20629</v>
      </c>
      <c r="CS109" s="261">
        <f t="shared" si="613"/>
        <v>9150</v>
      </c>
      <c r="CT109" s="261">
        <f t="shared" si="613"/>
        <v>10775</v>
      </c>
      <c r="CU109" s="261">
        <f t="shared" si="613"/>
        <v>3017</v>
      </c>
      <c r="CV109" s="261">
        <f t="shared" si="613"/>
        <v>23239</v>
      </c>
      <c r="CW109" s="261">
        <f t="shared" si="613"/>
        <v>-7283</v>
      </c>
      <c r="CX109" s="261">
        <f t="shared" si="613"/>
        <v>11352</v>
      </c>
      <c r="CY109" s="261">
        <f t="shared" si="614"/>
        <v>3011</v>
      </c>
      <c r="CZ109" s="261">
        <f t="shared" si="614"/>
        <v>13722</v>
      </c>
      <c r="DA109" s="261">
        <f t="shared" si="614"/>
        <v>-174438</v>
      </c>
      <c r="DB109" s="375">
        <f t="shared" si="614"/>
        <v>-117175</v>
      </c>
      <c r="DC109" s="375">
        <f t="shared" si="614"/>
        <v>-115800</v>
      </c>
      <c r="DD109" s="375">
        <f t="shared" si="614"/>
        <v>-110972</v>
      </c>
      <c r="DE109" s="375">
        <f t="shared" si="614"/>
        <v>18473</v>
      </c>
      <c r="DF109" s="375">
        <f t="shared" si="614"/>
        <v>6098</v>
      </c>
      <c r="DG109" s="375">
        <f t="shared" si="614"/>
        <v>34627</v>
      </c>
      <c r="DH109" s="375">
        <f t="shared" si="614"/>
        <v>-13761</v>
      </c>
      <c r="DI109" s="375">
        <f t="shared" si="615"/>
        <v>797</v>
      </c>
      <c r="DJ109" s="375">
        <f t="shared" si="615"/>
        <v>8646</v>
      </c>
      <c r="DK109" s="375">
        <f t="shared" si="615"/>
        <v>8223</v>
      </c>
      <c r="DL109" s="375">
        <f t="shared" si="615"/>
        <v>21807</v>
      </c>
      <c r="DM109" s="375">
        <f t="shared" si="615"/>
        <v>135965</v>
      </c>
      <c r="DN109" s="375">
        <f t="shared" si="615"/>
        <v>98035</v>
      </c>
      <c r="DO109" s="375">
        <f t="shared" si="615"/>
        <v>125069</v>
      </c>
      <c r="DP109" s="375">
        <f t="shared" si="615"/>
        <v>122754</v>
      </c>
      <c r="DQ109" s="375">
        <f t="shared" si="615"/>
        <v>-23553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142713</v>
      </c>
    </row>
    <row r="110" spans="1:132" s="52" customFormat="1" ht="1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1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1">
        <v>164208</v>
      </c>
      <c r="BI110" s="95">
        <v>220323</v>
      </c>
      <c r="BJ110" s="508">
        <v>177354</v>
      </c>
      <c r="BK110" s="301">
        <v>168389</v>
      </c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611"/>
        <v>18273</v>
      </c>
      <c r="BV110" s="98">
        <f t="shared" si="611"/>
        <v>-5777</v>
      </c>
      <c r="BW110" s="98">
        <f t="shared" si="611"/>
        <v>-15217</v>
      </c>
      <c r="BX110" s="98">
        <f t="shared" si="611"/>
        <v>21469</v>
      </c>
      <c r="BY110" s="98">
        <f t="shared" si="611"/>
        <v>10988</v>
      </c>
      <c r="BZ110" s="98">
        <f t="shared" si="611"/>
        <v>5414</v>
      </c>
      <c r="CA110" s="98">
        <f t="shared" si="611"/>
        <v>44673</v>
      </c>
      <c r="CB110" s="98">
        <f t="shared" si="611"/>
        <v>-284</v>
      </c>
      <c r="CC110" s="98">
        <f t="shared" si="611"/>
        <v>46222</v>
      </c>
      <c r="CD110" s="395">
        <f t="shared" si="611"/>
        <v>7681</v>
      </c>
      <c r="CE110" s="418">
        <f t="shared" si="612"/>
        <v>-41269</v>
      </c>
      <c r="CF110" s="98">
        <f t="shared" si="612"/>
        <v>-4994</v>
      </c>
      <c r="CG110" s="98">
        <f t="shared" si="612"/>
        <v>32178</v>
      </c>
      <c r="CH110" s="98">
        <f t="shared" si="612"/>
        <v>19771</v>
      </c>
      <c r="CI110" s="98">
        <f t="shared" si="612"/>
        <v>563</v>
      </c>
      <c r="CJ110" s="236">
        <f t="shared" si="612"/>
        <v>6900</v>
      </c>
      <c r="CK110" s="236">
        <f t="shared" si="612"/>
        <v>-3740</v>
      </c>
      <c r="CL110" s="236">
        <f t="shared" si="612"/>
        <v>12549</v>
      </c>
      <c r="CM110" s="236">
        <f t="shared" si="612"/>
        <v>-36374</v>
      </c>
      <c r="CN110" s="261">
        <f t="shared" si="612"/>
        <v>-15193</v>
      </c>
      <c r="CO110" s="261">
        <f t="shared" si="613"/>
        <v>-24647</v>
      </c>
      <c r="CP110" s="375">
        <f t="shared" si="613"/>
        <v>-7404</v>
      </c>
      <c r="CQ110" s="344">
        <f t="shared" si="613"/>
        <v>16947</v>
      </c>
      <c r="CR110" s="261">
        <f t="shared" si="613"/>
        <v>14124</v>
      </c>
      <c r="CS110" s="261">
        <f t="shared" si="613"/>
        <v>-7224</v>
      </c>
      <c r="CT110" s="261">
        <f t="shared" si="613"/>
        <v>-1236</v>
      </c>
      <c r="CU110" s="261">
        <f t="shared" si="613"/>
        <v>2512</v>
      </c>
      <c r="CV110" s="261">
        <f t="shared" si="613"/>
        <v>2214</v>
      </c>
      <c r="CW110" s="261">
        <f t="shared" si="613"/>
        <v>-4065</v>
      </c>
      <c r="CX110" s="261">
        <f t="shared" si="613"/>
        <v>5368</v>
      </c>
      <c r="CY110" s="261">
        <f t="shared" si="614"/>
        <v>3101</v>
      </c>
      <c r="CZ110" s="261">
        <f t="shared" si="614"/>
        <v>10726</v>
      </c>
      <c r="DA110" s="261">
        <f t="shared" si="614"/>
        <v>-154022</v>
      </c>
      <c r="DB110" s="375">
        <f t="shared" si="614"/>
        <v>-121338</v>
      </c>
      <c r="DC110" s="375">
        <f t="shared" si="614"/>
        <v>-171356</v>
      </c>
      <c r="DD110" s="375">
        <f t="shared" si="614"/>
        <v>-147996</v>
      </c>
      <c r="DE110" s="375">
        <f t="shared" si="614"/>
        <v>117</v>
      </c>
      <c r="DF110" s="375">
        <f t="shared" si="614"/>
        <v>-13476</v>
      </c>
      <c r="DG110" s="375">
        <f t="shared" si="614"/>
        <v>11501</v>
      </c>
      <c r="DH110" s="375">
        <f t="shared" si="614"/>
        <v>4234</v>
      </c>
      <c r="DI110" s="375">
        <f t="shared" si="615"/>
        <v>-9230</v>
      </c>
      <c r="DJ110" s="375">
        <f t="shared" si="615"/>
        <v>-4117</v>
      </c>
      <c r="DK110" s="375">
        <f t="shared" si="615"/>
        <v>9013</v>
      </c>
      <c r="DL110" s="375">
        <f t="shared" si="615"/>
        <v>15718</v>
      </c>
      <c r="DM110" s="375">
        <f t="shared" si="615"/>
        <v>162969</v>
      </c>
      <c r="DN110" s="375">
        <f t="shared" si="615"/>
        <v>122243</v>
      </c>
      <c r="DO110" s="375">
        <f t="shared" si="615"/>
        <v>193650</v>
      </c>
      <c r="DP110" s="375">
        <f t="shared" si="615"/>
        <v>152320</v>
      </c>
      <c r="DQ110" s="375">
        <f t="shared" si="615"/>
        <v>-18784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168389</v>
      </c>
    </row>
    <row r="111" spans="1:132" s="52" customFormat="1" ht="1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1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1">
        <v>20641</v>
      </c>
      <c r="BI111" s="95">
        <v>25331</v>
      </c>
      <c r="BJ111" s="508">
        <v>21711</v>
      </c>
      <c r="BK111" s="301">
        <v>19501</v>
      </c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611"/>
        <v>1761</v>
      </c>
      <c r="BV111" s="98">
        <f t="shared" si="611"/>
        <v>-1976</v>
      </c>
      <c r="BW111" s="98">
        <f t="shared" si="611"/>
        <v>-1393</v>
      </c>
      <c r="BX111" s="98">
        <f t="shared" si="611"/>
        <v>1707</v>
      </c>
      <c r="BY111" s="98">
        <f t="shared" si="611"/>
        <v>807</v>
      </c>
      <c r="BZ111" s="98">
        <f t="shared" si="611"/>
        <v>211</v>
      </c>
      <c r="CA111" s="98">
        <f t="shared" si="611"/>
        <v>3791</v>
      </c>
      <c r="CB111" s="98">
        <f t="shared" si="611"/>
        <v>-974</v>
      </c>
      <c r="CC111" s="98">
        <f t="shared" si="611"/>
        <v>4488</v>
      </c>
      <c r="CD111" s="395">
        <f t="shared" si="611"/>
        <v>1063</v>
      </c>
      <c r="CE111" s="418">
        <f t="shared" si="612"/>
        <v>-3983</v>
      </c>
      <c r="CF111" s="98">
        <f t="shared" si="612"/>
        <v>77</v>
      </c>
      <c r="CG111" s="98">
        <f t="shared" si="612"/>
        <v>2273</v>
      </c>
      <c r="CH111" s="98">
        <f t="shared" si="612"/>
        <v>3302</v>
      </c>
      <c r="CI111" s="98">
        <f t="shared" si="612"/>
        <v>380</v>
      </c>
      <c r="CJ111" s="236">
        <f t="shared" si="612"/>
        <v>1696</v>
      </c>
      <c r="CK111" s="236">
        <f t="shared" si="612"/>
        <v>608</v>
      </c>
      <c r="CL111" s="236">
        <f t="shared" si="612"/>
        <v>2483</v>
      </c>
      <c r="CM111" s="236">
        <f t="shared" si="612"/>
        <v>-1464</v>
      </c>
      <c r="CN111" s="261">
        <f t="shared" si="612"/>
        <v>-430</v>
      </c>
      <c r="CO111" s="261">
        <f t="shared" si="613"/>
        <v>-1769</v>
      </c>
      <c r="CP111" s="375">
        <f t="shared" si="613"/>
        <v>1606</v>
      </c>
      <c r="CQ111" s="344">
        <f t="shared" si="613"/>
        <v>2445</v>
      </c>
      <c r="CR111" s="261">
        <f t="shared" si="613"/>
        <v>2999</v>
      </c>
      <c r="CS111" s="261">
        <f t="shared" si="613"/>
        <v>1533</v>
      </c>
      <c r="CT111" s="261">
        <f t="shared" si="613"/>
        <v>2119</v>
      </c>
      <c r="CU111" s="261">
        <f t="shared" si="613"/>
        <v>853</v>
      </c>
      <c r="CV111" s="261">
        <f t="shared" si="613"/>
        <v>2698</v>
      </c>
      <c r="CW111" s="261">
        <f t="shared" si="613"/>
        <v>182</v>
      </c>
      <c r="CX111" s="261">
        <f t="shared" si="613"/>
        <v>351</v>
      </c>
      <c r="CY111" s="261">
        <f t="shared" si="614"/>
        <v>1871</v>
      </c>
      <c r="CZ111" s="261">
        <f t="shared" si="614"/>
        <v>1662</v>
      </c>
      <c r="DA111" s="261">
        <f t="shared" si="614"/>
        <v>-15591</v>
      </c>
      <c r="DB111" s="375">
        <f t="shared" si="614"/>
        <v>-14612</v>
      </c>
      <c r="DC111" s="375">
        <f t="shared" si="614"/>
        <v>-17117</v>
      </c>
      <c r="DD111" s="375">
        <f t="shared" si="614"/>
        <v>-14348</v>
      </c>
      <c r="DE111" s="375">
        <f t="shared" si="614"/>
        <v>3412</v>
      </c>
      <c r="DF111" s="375">
        <f t="shared" si="614"/>
        <v>-201</v>
      </c>
      <c r="DG111" s="375">
        <f t="shared" si="614"/>
        <v>3719</v>
      </c>
      <c r="DH111" s="375">
        <f t="shared" si="614"/>
        <v>618</v>
      </c>
      <c r="DI111" s="375">
        <f t="shared" si="615"/>
        <v>-767</v>
      </c>
      <c r="DJ111" s="375">
        <f t="shared" si="615"/>
        <v>2676</v>
      </c>
      <c r="DK111" s="375">
        <f t="shared" si="615"/>
        <v>604</v>
      </c>
      <c r="DL111" s="375">
        <f t="shared" si="615"/>
        <v>2502</v>
      </c>
      <c r="DM111" s="375">
        <f t="shared" si="615"/>
        <v>17818</v>
      </c>
      <c r="DN111" s="375">
        <f t="shared" si="615"/>
        <v>16017</v>
      </c>
      <c r="DO111" s="375">
        <f t="shared" si="615"/>
        <v>21801</v>
      </c>
      <c r="DP111" s="375">
        <f t="shared" si="615"/>
        <v>17047</v>
      </c>
      <c r="DQ111" s="375">
        <f t="shared" si="615"/>
        <v>-4759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19501</v>
      </c>
    </row>
    <row r="112" spans="1:132" s="52" customFormat="1" ht="1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1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1">
        <v>7525</v>
      </c>
      <c r="BI112" s="95">
        <v>9285</v>
      </c>
      <c r="BJ112" s="508">
        <v>8116</v>
      </c>
      <c r="BK112" s="301">
        <v>7709</v>
      </c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611"/>
        <v>403</v>
      </c>
      <c r="BV112" s="98">
        <f t="shared" si="611"/>
        <v>-406</v>
      </c>
      <c r="BW112" s="98">
        <f t="shared" si="611"/>
        <v>-344</v>
      </c>
      <c r="BX112" s="98">
        <f t="shared" si="611"/>
        <v>675</v>
      </c>
      <c r="BY112" s="98">
        <f t="shared" si="611"/>
        <v>317</v>
      </c>
      <c r="BZ112" s="98">
        <f t="shared" si="611"/>
        <v>291</v>
      </c>
      <c r="CA112" s="98">
        <f t="shared" si="611"/>
        <v>1094</v>
      </c>
      <c r="CB112" s="98">
        <f t="shared" si="611"/>
        <v>-16</v>
      </c>
      <c r="CC112" s="98">
        <f t="shared" si="611"/>
        <v>1275</v>
      </c>
      <c r="CD112" s="395">
        <f t="shared" si="611"/>
        <v>208</v>
      </c>
      <c r="CE112" s="418">
        <f t="shared" si="612"/>
        <v>-905</v>
      </c>
      <c r="CF112" s="98">
        <f t="shared" si="612"/>
        <v>134</v>
      </c>
      <c r="CG112" s="98">
        <f t="shared" si="612"/>
        <v>791</v>
      </c>
      <c r="CH112" s="98">
        <f t="shared" si="612"/>
        <v>1136</v>
      </c>
      <c r="CI112" s="98">
        <f t="shared" si="612"/>
        <v>593</v>
      </c>
      <c r="CJ112" s="236">
        <f t="shared" si="612"/>
        <v>980</v>
      </c>
      <c r="CK112" s="236">
        <f t="shared" si="612"/>
        <v>689</v>
      </c>
      <c r="CL112" s="236">
        <f t="shared" si="612"/>
        <v>975</v>
      </c>
      <c r="CM112" s="236">
        <f t="shared" si="612"/>
        <v>427</v>
      </c>
      <c r="CN112" s="261">
        <f t="shared" si="612"/>
        <v>-281</v>
      </c>
      <c r="CO112" s="261">
        <f t="shared" si="613"/>
        <v>93</v>
      </c>
      <c r="CP112" s="375">
        <f t="shared" si="613"/>
        <v>667</v>
      </c>
      <c r="CQ112" s="344">
        <f t="shared" si="613"/>
        <v>1404</v>
      </c>
      <c r="CR112" s="261">
        <f t="shared" si="613"/>
        <v>1700</v>
      </c>
      <c r="CS112" s="261">
        <f t="shared" si="613"/>
        <v>1467</v>
      </c>
      <c r="CT112" s="261">
        <f t="shared" si="613"/>
        <v>1163</v>
      </c>
      <c r="CU112" s="261">
        <f t="shared" si="613"/>
        <v>647</v>
      </c>
      <c r="CV112" s="261">
        <f t="shared" si="613"/>
        <v>1150</v>
      </c>
      <c r="CW112" s="261">
        <f t="shared" si="613"/>
        <v>452</v>
      </c>
      <c r="CX112" s="261">
        <f t="shared" si="613"/>
        <v>782</v>
      </c>
      <c r="CY112" s="261">
        <f t="shared" si="614"/>
        <v>1086</v>
      </c>
      <c r="CZ112" s="261">
        <f t="shared" si="614"/>
        <v>1146</v>
      </c>
      <c r="DA112" s="261">
        <f t="shared" si="614"/>
        <v>-5609</v>
      </c>
      <c r="DB112" s="375">
        <f t="shared" si="614"/>
        <v>-5047</v>
      </c>
      <c r="DC112" s="375">
        <f t="shared" si="614"/>
        <v>-5650</v>
      </c>
      <c r="DD112" s="375">
        <f t="shared" si="614"/>
        <v>-4849</v>
      </c>
      <c r="DE112" s="375">
        <f t="shared" si="614"/>
        <v>1527</v>
      </c>
      <c r="DF112" s="375">
        <f t="shared" si="614"/>
        <v>-543</v>
      </c>
      <c r="DG112" s="375">
        <f t="shared" si="614"/>
        <v>1178</v>
      </c>
      <c r="DH112" s="375">
        <f t="shared" si="614"/>
        <v>165</v>
      </c>
      <c r="DI112" s="375">
        <f t="shared" si="615"/>
        <v>-485</v>
      </c>
      <c r="DJ112" s="375">
        <f t="shared" si="615"/>
        <v>1099</v>
      </c>
      <c r="DK112" s="375">
        <f t="shared" si="615"/>
        <v>-140</v>
      </c>
      <c r="DL112" s="375">
        <f t="shared" si="615"/>
        <v>1265</v>
      </c>
      <c r="DM112" s="375">
        <f t="shared" si="615"/>
        <v>6455</v>
      </c>
      <c r="DN112" s="375">
        <f t="shared" si="615"/>
        <v>5959</v>
      </c>
      <c r="DO112" s="375">
        <f t="shared" si="615"/>
        <v>7856</v>
      </c>
      <c r="DP112" s="375">
        <f t="shared" si="615"/>
        <v>6043</v>
      </c>
      <c r="DQ112" s="375">
        <f t="shared" si="615"/>
        <v>-1499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7709</v>
      </c>
    </row>
    <row r="113" spans="1:132" s="66" customFormat="1" ht="15.75" thickBot="1">
      <c r="A113" s="140"/>
      <c r="B113" s="60" t="s">
        <v>144</v>
      </c>
      <c r="C113" s="61">
        <f>SUM(C108:C112)</f>
        <v>1136074</v>
      </c>
      <c r="D113" s="62">
        <f t="shared" si="616" ref="D113:EB120">SUM(D108:D112)</f>
        <v>1172966</v>
      </c>
      <c r="E113" s="62">
        <f t="shared" si="616"/>
        <v>1224046</v>
      </c>
      <c r="F113" s="64">
        <f t="shared" si="616"/>
        <v>1084061</v>
      </c>
      <c r="G113" s="62">
        <f t="shared" si="616"/>
        <v>1252801</v>
      </c>
      <c r="H113" s="62">
        <f t="shared" si="616"/>
        <v>1221010</v>
      </c>
      <c r="I113" s="62">
        <f t="shared" si="616"/>
        <v>1181124</v>
      </c>
      <c r="J113" s="62">
        <f t="shared" si="616"/>
        <v>1308798</v>
      </c>
      <c r="K113" s="62">
        <f t="shared" si="616"/>
        <v>1144047</v>
      </c>
      <c r="L113" s="63">
        <f t="shared" si="616"/>
        <v>1311936</v>
      </c>
      <c r="M113" s="62">
        <f t="shared" si="616"/>
        <v>1371036</v>
      </c>
      <c r="N113" s="62">
        <f t="shared" si="616"/>
        <v>1214717</v>
      </c>
      <c r="O113" s="62">
        <f t="shared" si="616"/>
        <v>1294854</v>
      </c>
      <c r="P113" s="62">
        <f t="shared" si="616"/>
        <v>1198531</v>
      </c>
      <c r="Q113" s="62">
        <f t="shared" si="616"/>
        <v>1242947</v>
      </c>
      <c r="R113" s="62">
        <f t="shared" si="616"/>
        <v>1277557</v>
      </c>
      <c r="S113" s="62">
        <f t="shared" si="616"/>
        <v>1306748</v>
      </c>
      <c r="T113" s="62">
        <f t="shared" si="616"/>
        <v>1270665</v>
      </c>
      <c r="U113" s="62">
        <f t="shared" si="616"/>
        <v>1300188</v>
      </c>
      <c r="V113" s="62">
        <f t="shared" si="616"/>
        <v>1276467</v>
      </c>
      <c r="W113" s="62">
        <f t="shared" si="616"/>
        <v>1300188</v>
      </c>
      <c r="X113" s="63">
        <f t="shared" si="616"/>
        <v>1276704</v>
      </c>
      <c r="Y113" s="62">
        <f t="shared" si="616"/>
        <v>1231362</v>
      </c>
      <c r="Z113" s="62">
        <f t="shared" si="616"/>
        <v>1181597</v>
      </c>
      <c r="AA113" s="62">
        <f t="shared" si="616"/>
        <v>1427279</v>
      </c>
      <c r="AB113" s="62">
        <f t="shared" si="616"/>
        <v>1235107</v>
      </c>
      <c r="AC113" s="62">
        <f t="shared" si="616"/>
        <v>1246977</v>
      </c>
      <c r="AD113" s="62">
        <f t="shared" si="616"/>
        <v>1335380</v>
      </c>
      <c r="AE113" s="62">
        <f t="shared" si="616"/>
        <v>1315289</v>
      </c>
      <c r="AF113" s="62">
        <f t="shared" si="616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89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89">
        <v>1275159</v>
      </c>
      <c r="BI113" s="61">
        <v>1488747</v>
      </c>
      <c r="BJ113" s="495">
        <v>1347810</v>
      </c>
      <c r="BK113" s="289">
        <v>1287536</v>
      </c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16"/>
        <v>158780</v>
      </c>
      <c r="BV113" s="65">
        <f t="shared" si="617" ref="BV113:BX113">SUM(BV108:BV112)</f>
        <v>25565</v>
      </c>
      <c r="BW113" s="65">
        <f t="shared" si="617"/>
        <v>18901</v>
      </c>
      <c r="BX113" s="65">
        <f t="shared" si="617"/>
        <v>193496</v>
      </c>
      <c r="BY113" s="65">
        <f t="shared" si="618" ref="BY113">SUM(BY108:BY112)</f>
        <v>53947</v>
      </c>
      <c r="BZ113" s="65">
        <f t="shared" si="619" ref="BZ113:CH113">SUM(BZ108:BZ112)</f>
        <v>49655</v>
      </c>
      <c r="CA113" s="65">
        <f t="shared" si="619"/>
        <v>119064</v>
      </c>
      <c r="CB113" s="65">
        <f t="shared" si="619"/>
        <v>-32331</v>
      </c>
      <c r="CC113" s="65">
        <f t="shared" si="619"/>
        <v>156141</v>
      </c>
      <c r="CD113" s="383">
        <f t="shared" si="619"/>
        <v>-35232</v>
      </c>
      <c r="CE113" s="406">
        <f t="shared" si="619"/>
        <v>-139674</v>
      </c>
      <c r="CF113" s="65">
        <f t="shared" si="619"/>
        <v>-33120</v>
      </c>
      <c r="CG113" s="65">
        <f t="shared" si="619"/>
        <v>132425</v>
      </c>
      <c r="CH113" s="65">
        <f t="shared" si="619"/>
        <v>36576</v>
      </c>
      <c r="CI113" s="65">
        <f t="shared" si="620" ref="CI113:CJ113">SUM(CI108:CI112)</f>
        <v>4030</v>
      </c>
      <c r="CJ113" s="224">
        <f t="shared" si="620"/>
        <v>57823</v>
      </c>
      <c r="CK113" s="224">
        <f t="shared" si="621" ref="CK113:CL113">SUM(CK108:CK112)</f>
        <v>8541</v>
      </c>
      <c r="CL113" s="224">
        <f t="shared" si="621"/>
        <v>84346</v>
      </c>
      <c r="CM113" s="224">
        <f t="shared" si="622" ref="CM113:CN113">SUM(CM108:CM112)</f>
        <v>-11545</v>
      </c>
      <c r="CN113" s="250">
        <f t="shared" si="622"/>
        <v>-12253</v>
      </c>
      <c r="CO113" s="250">
        <f t="shared" si="623" ref="CO113:CQ113">SUM(CO108:CO112)</f>
        <v>87135</v>
      </c>
      <c r="CP113" s="363">
        <f t="shared" si="623"/>
        <v>32002</v>
      </c>
      <c r="CQ113" s="332">
        <f t="shared" si="623"/>
        <v>144706</v>
      </c>
      <c r="CR113" s="250">
        <f t="shared" si="624" ref="CR113:CS113">SUM(CR108:CR112)</f>
        <v>129558</v>
      </c>
      <c r="CS113" s="250">
        <f t="shared" si="624"/>
        <v>25754</v>
      </c>
      <c r="CT113" s="250">
        <f t="shared" si="625" ref="CT113">SUM(CT108:CT112)</f>
        <v>34496</v>
      </c>
      <c r="CU113" s="250">
        <f t="shared" si="626" ref="CU113">SUM(CU108:CU112)</f>
        <v>4209</v>
      </c>
      <c r="CV113" s="250">
        <f t="shared" si="627" ref="CV113">SUM(CV108:CV112)</f>
        <v>27635</v>
      </c>
      <c r="CW113" s="250">
        <f t="shared" si="628" ref="CW113">SUM(CW108:CW112)</f>
        <v>-23282</v>
      </c>
      <c r="CX113" s="250">
        <f t="shared" si="629" ref="CX113">SUM(CX108:CX112)</f>
        <v>71343</v>
      </c>
      <c r="CY113" s="250">
        <f t="shared" si="630" ref="CY113">SUM(CY108:CY112)</f>
        <v>24283</v>
      </c>
      <c r="CZ113" s="250">
        <f t="shared" si="631" ref="CZ113">SUM(CZ108:CZ112)</f>
        <v>10007</v>
      </c>
      <c r="DA113" s="250">
        <f t="shared" si="632" ref="DA113">SUM(DA108:DA112)</f>
        <v>-1266646</v>
      </c>
      <c r="DB113" s="363">
        <f t="shared" si="633" ref="DB113">SUM(DB108:DB112)</f>
        <v>-973121</v>
      </c>
      <c r="DC113" s="363">
        <f t="shared" si="634" ref="DC113">SUM(DC108:DC112)</f>
        <v>-1173203</v>
      </c>
      <c r="DD113" s="363">
        <f t="shared" si="635" ref="DD113">SUM(DD108:DD112)</f>
        <v>-1118756</v>
      </c>
      <c r="DE113" s="363">
        <f t="shared" si="636" ref="DE113">SUM(DE108:DE112)</f>
        <v>-28741</v>
      </c>
      <c r="DF113" s="363">
        <f t="shared" si="637" ref="DF113">SUM(DF108:DF112)</f>
        <v>-45908</v>
      </c>
      <c r="DG113" s="363">
        <f t="shared" si="638" ref="DG113">SUM(DG108:DG112)</f>
        <v>154769</v>
      </c>
      <c r="DH113" s="363">
        <f t="shared" si="639" ref="DH113">SUM(DH108:DH112)</f>
        <v>-17035</v>
      </c>
      <c r="DI113" s="363">
        <f t="shared" si="640" ref="DI113">SUM(DI108:DI112)</f>
        <v>-100430</v>
      </c>
      <c r="DJ113" s="363">
        <f t="shared" si="641" ref="DJ113">SUM(DJ108:DJ112)</f>
        <v>-14630</v>
      </c>
      <c r="DK113" s="363">
        <f t="shared" si="642" ref="DK113:DL113">SUM(DK108:DK112)</f>
        <v>-15721</v>
      </c>
      <c r="DL113" s="363">
        <f t="shared" si="642"/>
        <v>116684</v>
      </c>
      <c r="DM113" s="363">
        <f t="shared" si="643" ref="DM113:DN113">SUM(DM108:DM112)</f>
        <v>1218095</v>
      </c>
      <c r="DN113" s="363">
        <f t="shared" si="643"/>
        <v>939574</v>
      </c>
      <c r="DO113" s="363">
        <f t="shared" si="644" ref="DO113:DP113">SUM(DO108:DO112)</f>
        <v>1285882</v>
      </c>
      <c r="DP113" s="363">
        <f t="shared" si="644"/>
        <v>1155411</v>
      </c>
      <c r="DQ113" s="363">
        <f t="shared" si="645" ref="DQ113">SUM(DQ108:DQ112)</f>
        <v>-136756</v>
      </c>
      <c r="EA113" s="265"/>
      <c r="EB113" s="64">
        <f t="shared" si="616"/>
        <v>1287536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85"/>
      <c r="BJ114" s="500"/>
      <c r="BK114" s="294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46" ref="C115">+C94-C101</f>
        <v>871768.45000001788</v>
      </c>
      <c r="D115" s="91">
        <f t="shared" si="647" ref="D115:AA115">+D94-D101</f>
        <v>-17356920.909999996</v>
      </c>
      <c r="E115" s="91">
        <f t="shared" si="647"/>
        <v>-12654691.670000002</v>
      </c>
      <c r="F115" s="91">
        <f t="shared" si="647"/>
        <v>5998218.2699999958</v>
      </c>
      <c r="G115" s="91">
        <f t="shared" si="647"/>
        <v>30574700.279999986</v>
      </c>
      <c r="H115" s="91">
        <f t="shared" si="647"/>
        <v>8382171.8100000024</v>
      </c>
      <c r="I115" s="91">
        <f t="shared" si="647"/>
        <v>-15251156.600000009</v>
      </c>
      <c r="J115" s="91">
        <f t="shared" si="647"/>
        <v>-14317745.520000011</v>
      </c>
      <c r="K115" s="91">
        <f t="shared" si="647"/>
        <v>7385275.25</v>
      </c>
      <c r="L115" s="92">
        <f t="shared" si="647"/>
        <v>18817319.690000013</v>
      </c>
      <c r="M115" s="91">
        <f t="shared" si="647"/>
        <v>27550879.299999982</v>
      </c>
      <c r="N115" s="91">
        <f t="shared" si="647"/>
        <v>1789403.4799999893</v>
      </c>
      <c r="O115" s="91">
        <f t="shared" si="647"/>
        <v>4376103.6399999857</v>
      </c>
      <c r="P115" s="91">
        <f t="shared" si="647"/>
        <v>15776301.980000004</v>
      </c>
      <c r="Q115" s="91">
        <f t="shared" si="647"/>
        <v>-1220023.2800000012</v>
      </c>
      <c r="R115" s="91">
        <f t="shared" si="647"/>
        <v>13295902.319999993</v>
      </c>
      <c r="S115" s="91">
        <f t="shared" si="647"/>
        <v>40218986.789999992</v>
      </c>
      <c r="T115" s="91">
        <f t="shared" si="647"/>
        <v>30893084.969999999</v>
      </c>
      <c r="U115" s="91">
        <f t="shared" si="647"/>
        <v>-9615763.6299999952</v>
      </c>
      <c r="V115" s="91">
        <f t="shared" si="647"/>
        <v>-12864933</v>
      </c>
      <c r="W115" s="91">
        <f t="shared" si="647"/>
        <v>-9615763.6299999952</v>
      </c>
      <c r="X115" s="92">
        <f t="shared" si="647"/>
        <v>30682109.599999994</v>
      </c>
      <c r="Y115" s="192">
        <f t="shared" si="647"/>
        <v>32689910</v>
      </c>
      <c r="Z115" s="192">
        <f t="shared" si="647"/>
        <v>16206063</v>
      </c>
      <c r="AA115" s="192">
        <f t="shared" si="647"/>
        <v>-5373497.9399999976</v>
      </c>
      <c r="AB115" s="192">
        <f t="shared" si="648" ref="AB115:AC115">+AB94-AB101</f>
        <v>1951577.3300000131</v>
      </c>
      <c r="AC115" s="192">
        <f t="shared" si="648"/>
        <v>-8950027.3700000048</v>
      </c>
      <c r="AD115" s="192">
        <f t="shared" si="649" ref="AD115:AF115">+AD94-AD101</f>
        <v>18747026.180000007</v>
      </c>
      <c r="AE115" s="192">
        <f t="shared" si="649"/>
        <v>17437604</v>
      </c>
      <c r="AF115" s="192">
        <f t="shared" si="649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299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299">
        <v>34489743</v>
      </c>
      <c r="BI115" s="90">
        <v>27334794</v>
      </c>
      <c r="BJ115" s="506">
        <v>5998479</v>
      </c>
      <c r="BK115" s="299">
        <v>9521777</v>
      </c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50" ref="BU115:CD119">O115-C115</f>
        <v>3504335.1899999678</v>
      </c>
      <c r="BV115" s="93">
        <f t="shared" si="650"/>
        <v>33133222.890000001</v>
      </c>
      <c r="BW115" s="93">
        <f t="shared" si="650"/>
        <v>11434668.390000001</v>
      </c>
      <c r="BX115" s="93">
        <f t="shared" si="650"/>
        <v>7297684.049999997</v>
      </c>
      <c r="BY115" s="93">
        <f t="shared" si="650"/>
        <v>9644286.5100000054</v>
      </c>
      <c r="BZ115" s="93">
        <f t="shared" si="650"/>
        <v>22510913.159999996</v>
      </c>
      <c r="CA115" s="93">
        <f t="shared" si="650"/>
        <v>5635392.9700000137</v>
      </c>
      <c r="CB115" s="93">
        <f t="shared" si="650"/>
        <v>1452812.5200000107</v>
      </c>
      <c r="CC115" s="93">
        <f t="shared" si="650"/>
        <v>-17001038.879999995</v>
      </c>
      <c r="CD115" s="393">
        <f t="shared" si="650"/>
        <v>11864789.909999982</v>
      </c>
      <c r="CE115" s="416">
        <f t="shared" si="651" ref="CE115:CN119">Y115-M115</f>
        <v>5139030.7000000179</v>
      </c>
      <c r="CF115" s="93">
        <f t="shared" si="651"/>
        <v>14416659.520000011</v>
      </c>
      <c r="CG115" s="93">
        <f t="shared" si="651"/>
        <v>-9749601.5799999833</v>
      </c>
      <c r="CH115" s="93">
        <f t="shared" si="651"/>
        <v>-13824724.649999991</v>
      </c>
      <c r="CI115" s="93">
        <f t="shared" si="651"/>
        <v>-7730004.0900000036</v>
      </c>
      <c r="CJ115" s="234">
        <f t="shared" si="651"/>
        <v>5451123.8600000143</v>
      </c>
      <c r="CK115" s="234">
        <f t="shared" si="651"/>
        <v>-22781382.789999992</v>
      </c>
      <c r="CL115" s="234">
        <f t="shared" si="651"/>
        <v>-25202952.840000004</v>
      </c>
      <c r="CM115" s="234">
        <f t="shared" si="651"/>
        <v>20656714.629999995</v>
      </c>
      <c r="CN115" s="247">
        <f t="shared" si="651"/>
        <v>-14616168</v>
      </c>
      <c r="CO115" s="247">
        <f t="shared" si="652" ref="CO115:CX119">AI115-W115</f>
        <v>8839459.6299999952</v>
      </c>
      <c r="CP115" s="373">
        <f t="shared" si="652"/>
        <v>8260826.400000006</v>
      </c>
      <c r="CQ115" s="342">
        <f t="shared" si="652"/>
        <v>-8368720</v>
      </c>
      <c r="CR115" s="247">
        <f t="shared" si="652"/>
        <v>-4935771</v>
      </c>
      <c r="CS115" s="247">
        <f t="shared" si="652"/>
        <v>-4689251.0600000024</v>
      </c>
      <c r="CT115" s="247">
        <f t="shared" si="652"/>
        <v>-10851200.330000013</v>
      </c>
      <c r="CU115" s="247">
        <f t="shared" si="652"/>
        <v>1232952.3700000048</v>
      </c>
      <c r="CV115" s="247">
        <f t="shared" si="652"/>
        <v>-4069584.1800000072</v>
      </c>
      <c r="CW115" s="247">
        <f t="shared" si="652"/>
        <v>12263457</v>
      </c>
      <c r="CX115" s="247">
        <f t="shared" si="652"/>
        <v>26076385.870000005</v>
      </c>
      <c r="CY115" s="247">
        <f t="shared" si="653" ref="CY115:DH119">AS115-AG115</f>
        <v>-23136121</v>
      </c>
      <c r="CZ115" s="247">
        <f t="shared" si="653"/>
        <v>-6250189</v>
      </c>
      <c r="DA115" s="247">
        <f t="shared" si="653"/>
        <v>-4077125</v>
      </c>
      <c r="DB115" s="373">
        <f t="shared" si="653"/>
        <v>-36147977</v>
      </c>
      <c r="DC115" s="373">
        <f t="shared" si="653"/>
        <v>-14512505</v>
      </c>
      <c r="DD115" s="373">
        <f t="shared" si="653"/>
        <v>-3585314</v>
      </c>
      <c r="DE115" s="373">
        <f t="shared" si="653"/>
        <v>20500929</v>
      </c>
      <c r="DF115" s="373">
        <f t="shared" si="653"/>
        <v>7519633</v>
      </c>
      <c r="DG115" s="373">
        <f t="shared" si="653"/>
        <v>-11584131</v>
      </c>
      <c r="DH115" s="373">
        <f t="shared" si="653"/>
        <v>-12091720</v>
      </c>
      <c r="DI115" s="373">
        <f t="shared" si="654" ref="DI115:DQ119">BC115-AQ115</f>
        <v>619895</v>
      </c>
      <c r="DJ115" s="373">
        <f t="shared" si="654"/>
        <v>-17765386</v>
      </c>
      <c r="DK115" s="373">
        <f t="shared" si="654"/>
        <v>15095204</v>
      </c>
      <c r="DL115" s="373">
        <f t="shared" si="654"/>
        <v>-121255</v>
      </c>
      <c r="DM115" s="373">
        <f t="shared" si="654"/>
        <v>6331839</v>
      </c>
      <c r="DN115" s="373">
        <f t="shared" si="654"/>
        <v>31694784</v>
      </c>
      <c r="DO115" s="373">
        <f t="shared" si="654"/>
        <v>17526109</v>
      </c>
      <c r="DP115" s="373">
        <f t="shared" si="654"/>
        <v>-1686499</v>
      </c>
      <c r="DQ115" s="373">
        <f t="shared" si="654"/>
        <v>-916403</v>
      </c>
      <c r="EA115" s="329"/>
      <c r="EB115" s="28">
        <f>EB94-EB101</f>
        <v>9521777</v>
      </c>
    </row>
    <row r="116" spans="1:132" s="31" customFormat="1" ht="15">
      <c r="A116" s="139"/>
      <c r="B116" s="32" t="s">
        <v>140</v>
      </c>
      <c r="C116" s="90">
        <f t="shared" si="655" ref="C116">+C95-C102</f>
        <v>2427747.1999999993</v>
      </c>
      <c r="D116" s="91">
        <f t="shared" si="656" ref="D116:AA116">+D95-D102</f>
        <v>164118.71000000089</v>
      </c>
      <c r="E116" s="91">
        <f t="shared" si="656"/>
        <v>-967800</v>
      </c>
      <c r="F116" s="91">
        <f t="shared" si="656"/>
        <v>679415.31000000052</v>
      </c>
      <c r="G116" s="91">
        <f t="shared" si="656"/>
        <v>2709482.8200000003</v>
      </c>
      <c r="H116" s="91">
        <f t="shared" si="656"/>
        <v>2882016.459999999</v>
      </c>
      <c r="I116" s="91">
        <f t="shared" si="656"/>
        <v>852526.41000000015</v>
      </c>
      <c r="J116" s="91">
        <f t="shared" si="656"/>
        <v>566315.11999999918</v>
      </c>
      <c r="K116" s="91">
        <f t="shared" si="656"/>
        <v>2236274.3899999997</v>
      </c>
      <c r="L116" s="92">
        <f t="shared" si="656"/>
        <v>4532366.0800000001</v>
      </c>
      <c r="M116" s="91">
        <f t="shared" si="656"/>
        <v>4904981.9700000007</v>
      </c>
      <c r="N116" s="91">
        <f t="shared" si="656"/>
        <v>2244727.6600000001</v>
      </c>
      <c r="O116" s="91">
        <f t="shared" si="656"/>
        <v>1881415.2200000007</v>
      </c>
      <c r="P116" s="91">
        <f t="shared" si="656"/>
        <v>2166894.0699999984</v>
      </c>
      <c r="Q116" s="91">
        <f t="shared" si="656"/>
        <v>639873.3900000006</v>
      </c>
      <c r="R116" s="91">
        <f t="shared" si="656"/>
        <v>1220483.0999999996</v>
      </c>
      <c r="S116" s="91">
        <f t="shared" si="656"/>
        <v>3547599.540000001</v>
      </c>
      <c r="T116" s="91">
        <f t="shared" si="656"/>
        <v>2368873.6199999992</v>
      </c>
      <c r="U116" s="91">
        <f t="shared" si="656"/>
        <v>227490.84000000171</v>
      </c>
      <c r="V116" s="91">
        <f t="shared" si="656"/>
        <v>922041</v>
      </c>
      <c r="W116" s="91">
        <f t="shared" si="656"/>
        <v>227490.84000000171</v>
      </c>
      <c r="X116" s="92">
        <f t="shared" si="656"/>
        <v>4801863.0299999993</v>
      </c>
      <c r="Y116" s="192">
        <f t="shared" si="656"/>
        <v>4722389</v>
      </c>
      <c r="Z116" s="192">
        <f t="shared" si="656"/>
        <v>4261886</v>
      </c>
      <c r="AA116" s="192">
        <f t="shared" si="656"/>
        <v>2282528.7400000002</v>
      </c>
      <c r="AB116" s="192">
        <f t="shared" si="657" ref="AB116:AC116">+AB95-AB102</f>
        <v>1662429.5600000005</v>
      </c>
      <c r="AC116" s="192">
        <f t="shared" si="657"/>
        <v>788402.86999999918</v>
      </c>
      <c r="AD116" s="192">
        <f t="shared" si="658" ref="AD116:AF116">+AD95-AD102</f>
        <v>2447274.629999999</v>
      </c>
      <c r="AE116" s="192">
        <f t="shared" si="658"/>
        <v>2039315</v>
      </c>
      <c r="AF116" s="192">
        <f t="shared" si="658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299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299">
        <v>7404807</v>
      </c>
      <c r="BI116" s="90">
        <v>5984499</v>
      </c>
      <c r="BJ116" s="506">
        <v>6025458</v>
      </c>
      <c r="BK116" s="299">
        <v>4939928</v>
      </c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50"/>
        <v>-546331.97999999858</v>
      </c>
      <c r="BV116" s="93">
        <f t="shared" si="650"/>
        <v>2002775.3599999975</v>
      </c>
      <c r="BW116" s="93">
        <f t="shared" si="650"/>
        <v>1607673.3900000006</v>
      </c>
      <c r="BX116" s="93">
        <f t="shared" si="650"/>
        <v>541067.78999999911</v>
      </c>
      <c r="BY116" s="93">
        <f t="shared" si="650"/>
        <v>838116.72000000067</v>
      </c>
      <c r="BZ116" s="93">
        <f t="shared" si="650"/>
        <v>-513142.83999999985</v>
      </c>
      <c r="CA116" s="93">
        <f t="shared" si="650"/>
        <v>-625035.56999999844</v>
      </c>
      <c r="CB116" s="93">
        <f t="shared" si="650"/>
        <v>355725.88000000082</v>
      </c>
      <c r="CC116" s="93">
        <f t="shared" si="650"/>
        <v>-2008783.549999998</v>
      </c>
      <c r="CD116" s="393">
        <f t="shared" si="650"/>
        <v>269496.94999999925</v>
      </c>
      <c r="CE116" s="416">
        <f t="shared" si="651"/>
        <v>-182592.97000000067</v>
      </c>
      <c r="CF116" s="93">
        <f t="shared" si="651"/>
        <v>2017158.3399999999</v>
      </c>
      <c r="CG116" s="93">
        <f t="shared" si="651"/>
        <v>401113.51999999955</v>
      </c>
      <c r="CH116" s="93">
        <f t="shared" si="651"/>
        <v>-504464.50999999791</v>
      </c>
      <c r="CI116" s="93">
        <f t="shared" si="651"/>
        <v>148529.47999999858</v>
      </c>
      <c r="CJ116" s="234">
        <f t="shared" si="651"/>
        <v>1226791.5299999993</v>
      </c>
      <c r="CK116" s="234">
        <f t="shared" si="651"/>
        <v>-1508284.540000001</v>
      </c>
      <c r="CL116" s="234">
        <f t="shared" si="651"/>
        <v>-2757085.1599999983</v>
      </c>
      <c r="CM116" s="234">
        <f t="shared" si="651"/>
        <v>879366.15999999829</v>
      </c>
      <c r="CN116" s="247">
        <f t="shared" si="651"/>
        <v>-979573</v>
      </c>
      <c r="CO116" s="247">
        <f t="shared" si="652"/>
        <v>-24715655.840000004</v>
      </c>
      <c r="CP116" s="373">
        <f t="shared" si="652"/>
        <v>-2839329.0299999993</v>
      </c>
      <c r="CQ116" s="342">
        <f t="shared" si="652"/>
        <v>-3127994</v>
      </c>
      <c r="CR116" s="247">
        <f t="shared" si="652"/>
        <v>539285</v>
      </c>
      <c r="CS116" s="247">
        <f t="shared" si="652"/>
        <v>880070.25999999978</v>
      </c>
      <c r="CT116" s="247">
        <f t="shared" si="652"/>
        <v>-343861.56000000052</v>
      </c>
      <c r="CU116" s="247">
        <f t="shared" si="652"/>
        <v>-778517.86999999918</v>
      </c>
      <c r="CV116" s="247">
        <f t="shared" si="652"/>
        <v>-1692812.629999999</v>
      </c>
      <c r="CW116" s="247">
        <f t="shared" si="652"/>
        <v>1597183</v>
      </c>
      <c r="CX116" s="247">
        <f t="shared" si="652"/>
        <v>-371477.46000000089</v>
      </c>
      <c r="CY116" s="247">
        <f t="shared" si="653"/>
        <v>-1074234</v>
      </c>
      <c r="CZ116" s="247">
        <f t="shared" si="653"/>
        <v>-2042602</v>
      </c>
      <c r="DA116" s="247">
        <f t="shared" si="653"/>
        <v>24366356</v>
      </c>
      <c r="DB116" s="373">
        <f t="shared" si="653"/>
        <v>-387898</v>
      </c>
      <c r="DC116" s="373">
        <f t="shared" si="653"/>
        <v>932646</v>
      </c>
      <c r="DD116" s="373">
        <f t="shared" si="653"/>
        <v>-2602766</v>
      </c>
      <c r="DE116" s="373">
        <f t="shared" si="653"/>
        <v>4542421</v>
      </c>
      <c r="DF116" s="373">
        <f t="shared" si="653"/>
        <v>2795419</v>
      </c>
      <c r="DG116" s="373">
        <f t="shared" si="653"/>
        <v>-1297592</v>
      </c>
      <c r="DH116" s="373">
        <f t="shared" si="653"/>
        <v>-1258968</v>
      </c>
      <c r="DI116" s="373">
        <f t="shared" si="654"/>
        <v>-634535</v>
      </c>
      <c r="DJ116" s="373">
        <f t="shared" si="654"/>
        <v>-2646463</v>
      </c>
      <c r="DK116" s="373">
        <f t="shared" si="654"/>
        <v>-1704191</v>
      </c>
      <c r="DL116" s="373">
        <f t="shared" si="654"/>
        <v>-219921</v>
      </c>
      <c r="DM116" s="373">
        <f t="shared" si="654"/>
        <v>2362380</v>
      </c>
      <c r="DN116" s="373">
        <f t="shared" si="654"/>
        <v>5830171</v>
      </c>
      <c r="DO116" s="373">
        <f t="shared" si="654"/>
        <v>3457458</v>
      </c>
      <c r="DP116" s="373">
        <f t="shared" si="654"/>
        <v>3827053</v>
      </c>
      <c r="DQ116" s="373">
        <f t="shared" si="654"/>
        <v>-2765092</v>
      </c>
      <c r="EA116" s="329"/>
      <c r="EB116" s="28">
        <f>EB95-EB102</f>
        <v>4939928</v>
      </c>
    </row>
    <row r="117" spans="1:132" s="31" customFormat="1" ht="15">
      <c r="A117" s="139"/>
      <c r="B117" s="32" t="s">
        <v>141</v>
      </c>
      <c r="C117" s="90">
        <f t="shared" si="659" ref="C117">+C96-C103</f>
        <v>5433281.3099999949</v>
      </c>
      <c r="D117" s="91">
        <f t="shared" si="660" ref="D117:AA117">+D96-D103</f>
        <v>83378.719999998808</v>
      </c>
      <c r="E117" s="91">
        <f t="shared" si="660"/>
        <v>-1529261.2100000009</v>
      </c>
      <c r="F117" s="91">
        <f t="shared" si="660"/>
        <v>3661322.6099999994</v>
      </c>
      <c r="G117" s="91">
        <f t="shared" si="660"/>
        <v>5444509.75</v>
      </c>
      <c r="H117" s="91">
        <f t="shared" si="660"/>
        <v>1933151.5</v>
      </c>
      <c r="I117" s="91">
        <f t="shared" si="660"/>
        <v>-114787.89999999851</v>
      </c>
      <c r="J117" s="91">
        <f t="shared" si="660"/>
        <v>-1447661.8500000015</v>
      </c>
      <c r="K117" s="91">
        <f t="shared" si="660"/>
        <v>2677752.0999999978</v>
      </c>
      <c r="L117" s="92">
        <f t="shared" si="660"/>
        <v>5036492.3999999985</v>
      </c>
      <c r="M117" s="91">
        <f t="shared" si="660"/>
        <v>4791859.1299999952</v>
      </c>
      <c r="N117" s="91">
        <f t="shared" si="660"/>
        <v>2805372.9200000018</v>
      </c>
      <c r="O117" s="91">
        <f t="shared" si="660"/>
        <v>2122445</v>
      </c>
      <c r="P117" s="91">
        <f t="shared" si="660"/>
        <v>5573289.5700000003</v>
      </c>
      <c r="Q117" s="91">
        <f t="shared" si="660"/>
        <v>-516826.1799999997</v>
      </c>
      <c r="R117" s="91">
        <f t="shared" si="660"/>
        <v>3578244.120000001</v>
      </c>
      <c r="S117" s="91">
        <f t="shared" si="660"/>
        <v>6342852.8499999978</v>
      </c>
      <c r="T117" s="91">
        <f t="shared" si="660"/>
        <v>5854977.5700000003</v>
      </c>
      <c r="U117" s="91">
        <f t="shared" si="660"/>
        <v>308867.71999999881</v>
      </c>
      <c r="V117" s="91">
        <f t="shared" si="660"/>
        <v>2881162</v>
      </c>
      <c r="W117" s="91">
        <f t="shared" si="660"/>
        <v>308867.71999999881</v>
      </c>
      <c r="X117" s="92">
        <f t="shared" si="660"/>
        <v>7788667.7200000025</v>
      </c>
      <c r="Y117" s="192">
        <f t="shared" si="660"/>
        <v>8406805</v>
      </c>
      <c r="Z117" s="192">
        <f t="shared" si="660"/>
        <v>6097309</v>
      </c>
      <c r="AA117" s="192">
        <f t="shared" si="660"/>
        <v>690833.21999999881</v>
      </c>
      <c r="AB117" s="192">
        <f t="shared" si="661" ref="AB117:AC117">+AB96-AB103</f>
        <v>4835410.7199999988</v>
      </c>
      <c r="AC117" s="192">
        <f t="shared" si="661"/>
        <v>793645.31000000238</v>
      </c>
      <c r="AD117" s="192">
        <f t="shared" si="662" ref="AD117:AF117">+AD96-AD103</f>
        <v>9179111.5</v>
      </c>
      <c r="AE117" s="192">
        <f t="shared" si="662"/>
        <v>15389775</v>
      </c>
      <c r="AF117" s="192">
        <f t="shared" si="662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299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299">
        <v>10884958</v>
      </c>
      <c r="BI117" s="90">
        <v>6719857</v>
      </c>
      <c r="BJ117" s="506">
        <v>7152970</v>
      </c>
      <c r="BK117" s="299">
        <v>9746853</v>
      </c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50"/>
        <v>-3310836.3099999949</v>
      </c>
      <c r="BV117" s="93">
        <f t="shared" si="650"/>
        <v>5489910.8500000015</v>
      </c>
      <c r="BW117" s="93">
        <f t="shared" si="650"/>
        <v>1012435.0300000012</v>
      </c>
      <c r="BX117" s="93">
        <f t="shared" si="650"/>
        <v>-83078.489999998361</v>
      </c>
      <c r="BY117" s="93">
        <f t="shared" si="650"/>
        <v>898343.09999999776</v>
      </c>
      <c r="BZ117" s="93">
        <f t="shared" si="650"/>
        <v>3921826.0700000003</v>
      </c>
      <c r="CA117" s="93">
        <f t="shared" si="650"/>
        <v>423655.61999999732</v>
      </c>
      <c r="CB117" s="93">
        <f t="shared" si="650"/>
        <v>4328823.8500000015</v>
      </c>
      <c r="CC117" s="93">
        <f t="shared" si="650"/>
        <v>-2368884.379999999</v>
      </c>
      <c r="CD117" s="393">
        <f t="shared" si="650"/>
        <v>2752175.320000004</v>
      </c>
      <c r="CE117" s="416">
        <f t="shared" si="651"/>
        <v>3614945.8700000048</v>
      </c>
      <c r="CF117" s="93">
        <f t="shared" si="651"/>
        <v>3291936.0799999982</v>
      </c>
      <c r="CG117" s="93">
        <f t="shared" si="651"/>
        <v>-1431611.7800000012</v>
      </c>
      <c r="CH117" s="93">
        <f t="shared" si="651"/>
        <v>-737878.85000000149</v>
      </c>
      <c r="CI117" s="93">
        <f t="shared" si="651"/>
        <v>1310471.4900000021</v>
      </c>
      <c r="CJ117" s="234">
        <f t="shared" si="651"/>
        <v>5600867.379999999</v>
      </c>
      <c r="CK117" s="234">
        <f t="shared" si="651"/>
        <v>9046922.1500000022</v>
      </c>
      <c r="CL117" s="234">
        <f t="shared" si="651"/>
        <v>-4637120.1200000048</v>
      </c>
      <c r="CM117" s="234">
        <f t="shared" si="651"/>
        <v>5116217.2800000012</v>
      </c>
      <c r="CN117" s="247">
        <f t="shared" si="651"/>
        <v>-3188479</v>
      </c>
      <c r="CO117" s="247">
        <f t="shared" si="652"/>
        <v>38993.280000001192</v>
      </c>
      <c r="CP117" s="373">
        <f t="shared" si="652"/>
        <v>5306296.2799999975</v>
      </c>
      <c r="CQ117" s="342">
        <f t="shared" si="652"/>
        <v>768428</v>
      </c>
      <c r="CR117" s="247">
        <f t="shared" si="652"/>
        <v>-181781</v>
      </c>
      <c r="CS117" s="247">
        <f t="shared" si="652"/>
        <v>-361759.21999999881</v>
      </c>
      <c r="CT117" s="247">
        <f t="shared" si="652"/>
        <v>-5192165.7199999988</v>
      </c>
      <c r="CU117" s="247">
        <f t="shared" si="652"/>
        <v>-1598734.3100000024</v>
      </c>
      <c r="CV117" s="247">
        <f t="shared" si="652"/>
        <v>-4889010.5</v>
      </c>
      <c r="CW117" s="247">
        <f t="shared" si="652"/>
        <v>-10200058</v>
      </c>
      <c r="CX117" s="247">
        <f t="shared" si="652"/>
        <v>5636869.5500000045</v>
      </c>
      <c r="CY117" s="247">
        <f t="shared" si="653"/>
        <v>-411029</v>
      </c>
      <c r="CZ117" s="247">
        <f t="shared" si="653"/>
        <v>-4290077</v>
      </c>
      <c r="DA117" s="247">
        <f t="shared" si="653"/>
        <v>-1248605</v>
      </c>
      <c r="DB117" s="373">
        <f t="shared" si="653"/>
        <v>-11192151</v>
      </c>
      <c r="DC117" s="373">
        <f t="shared" si="653"/>
        <v>-3812249</v>
      </c>
      <c r="DD117" s="373">
        <f t="shared" si="653"/>
        <v>-2047711</v>
      </c>
      <c r="DE117" s="373">
        <f t="shared" si="653"/>
        <v>12708433</v>
      </c>
      <c r="DF117" s="373">
        <f t="shared" si="653"/>
        <v>555493</v>
      </c>
      <c r="DG117" s="373">
        <f t="shared" si="653"/>
        <v>-541298</v>
      </c>
      <c r="DH117" s="373">
        <f t="shared" si="653"/>
        <v>-1767006</v>
      </c>
      <c r="DI117" s="373">
        <f t="shared" si="654"/>
        <v>828755</v>
      </c>
      <c r="DJ117" s="373">
        <f t="shared" si="654"/>
        <v>-1220749</v>
      </c>
      <c r="DK117" s="373">
        <f t="shared" si="654"/>
        <v>-1990082</v>
      </c>
      <c r="DL117" s="373">
        <f t="shared" si="654"/>
        <v>3867901</v>
      </c>
      <c r="DM117" s="373">
        <f t="shared" si="654"/>
        <v>4703289</v>
      </c>
      <c r="DN117" s="373">
        <f t="shared" si="654"/>
        <v>8982145</v>
      </c>
      <c r="DO117" s="373">
        <f t="shared" si="654"/>
        <v>1356873</v>
      </c>
      <c r="DP117" s="373">
        <f t="shared" si="654"/>
        <v>3285153</v>
      </c>
      <c r="DQ117" s="373">
        <f t="shared" si="654"/>
        <v>-3290654</v>
      </c>
      <c r="EA117" s="329"/>
      <c r="EB117" s="28">
        <f t="shared" si="663" ref="EB117:EB119">EB96-EB103</f>
        <v>9746853</v>
      </c>
    </row>
    <row r="118" spans="1:132" s="31" customFormat="1" ht="15">
      <c r="A118" s="139"/>
      <c r="B118" s="32" t="s">
        <v>142</v>
      </c>
      <c r="C118" s="90">
        <f t="shared" si="664" ref="C118">+C97-C104</f>
        <v>5397136.8300000019</v>
      </c>
      <c r="D118" s="91">
        <f t="shared" si="665" ref="D118:AA118">+D97-D104</f>
        <v>1769066.7699999958</v>
      </c>
      <c r="E118" s="91">
        <f t="shared" si="665"/>
        <v>-1303454.9599999972</v>
      </c>
      <c r="F118" s="91">
        <f t="shared" si="665"/>
        <v>6390058.4000000022</v>
      </c>
      <c r="G118" s="91">
        <f t="shared" si="665"/>
        <v>5017220.870000001</v>
      </c>
      <c r="H118" s="91">
        <f t="shared" si="665"/>
        <v>3385276.6199999973</v>
      </c>
      <c r="I118" s="91">
        <f t="shared" si="665"/>
        <v>3659843.7399999984</v>
      </c>
      <c r="J118" s="91">
        <f t="shared" si="665"/>
        <v>-40717.64999999851</v>
      </c>
      <c r="K118" s="91">
        <f t="shared" si="665"/>
        <v>2689915.2200000025</v>
      </c>
      <c r="L118" s="92">
        <f t="shared" si="665"/>
        <v>5753907.3499999978</v>
      </c>
      <c r="M118" s="91">
        <f t="shared" si="665"/>
        <v>6502277.700000003</v>
      </c>
      <c r="N118" s="91">
        <f t="shared" si="665"/>
        <v>4661635.6400000006</v>
      </c>
      <c r="O118" s="91">
        <f t="shared" si="665"/>
        <v>3932733.400000006</v>
      </c>
      <c r="P118" s="91">
        <f t="shared" si="665"/>
        <v>7514001.200000003</v>
      </c>
      <c r="Q118" s="91">
        <f t="shared" si="665"/>
        <v>2182647</v>
      </c>
      <c r="R118" s="91">
        <f t="shared" si="665"/>
        <v>3772083.9600000009</v>
      </c>
      <c r="S118" s="91">
        <f t="shared" si="665"/>
        <v>14718330.219999999</v>
      </c>
      <c r="T118" s="91">
        <f t="shared" si="665"/>
        <v>22169596.090000004</v>
      </c>
      <c r="U118" s="91">
        <f t="shared" si="665"/>
        <v>7181463.6700000018</v>
      </c>
      <c r="V118" s="91">
        <f t="shared" si="665"/>
        <v>7246742</v>
      </c>
      <c r="W118" s="91">
        <f t="shared" si="665"/>
        <v>7181463.6700000018</v>
      </c>
      <c r="X118" s="92">
        <f t="shared" si="665"/>
        <v>9909915.5099999979</v>
      </c>
      <c r="Y118" s="192">
        <f t="shared" si="665"/>
        <v>10938504</v>
      </c>
      <c r="Z118" s="192">
        <f t="shared" si="665"/>
        <v>10577005</v>
      </c>
      <c r="AA118" s="192">
        <f t="shared" si="665"/>
        <v>755219.45000000298</v>
      </c>
      <c r="AB118" s="192">
        <f t="shared" si="666" ref="AB118:AC118">+AB97-AB104</f>
        <v>11080727.810000002</v>
      </c>
      <c r="AC118" s="192">
        <f t="shared" si="666"/>
        <v>3282800.1500000022</v>
      </c>
      <c r="AD118" s="192">
        <f t="shared" si="667" ref="AD118:AF118">+AD97-AD104</f>
        <v>12669238.570000004</v>
      </c>
      <c r="AE118" s="192">
        <f t="shared" si="667"/>
        <v>7045959</v>
      </c>
      <c r="AF118" s="192">
        <f t="shared" si="667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299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299">
        <v>11000990</v>
      </c>
      <c r="BI118" s="90">
        <v>11829445</v>
      </c>
      <c r="BJ118" s="506">
        <v>12949213</v>
      </c>
      <c r="BK118" s="299">
        <v>9331908</v>
      </c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50"/>
        <v>-1464403.429999996</v>
      </c>
      <c r="BV118" s="93">
        <f t="shared" si="650"/>
        <v>5744934.4300000072</v>
      </c>
      <c r="BW118" s="93">
        <f t="shared" si="650"/>
        <v>3486101.9599999972</v>
      </c>
      <c r="BX118" s="93">
        <f t="shared" si="650"/>
        <v>-2617974.4400000013</v>
      </c>
      <c r="BY118" s="93">
        <f t="shared" si="650"/>
        <v>9701109.3499999978</v>
      </c>
      <c r="BZ118" s="93">
        <f t="shared" si="650"/>
        <v>18784319.470000006</v>
      </c>
      <c r="CA118" s="93">
        <f t="shared" si="650"/>
        <v>3521619.9300000034</v>
      </c>
      <c r="CB118" s="93">
        <f t="shared" si="650"/>
        <v>7287459.6499999985</v>
      </c>
      <c r="CC118" s="93">
        <f t="shared" si="650"/>
        <v>4491548.4499999993</v>
      </c>
      <c r="CD118" s="393">
        <f t="shared" si="650"/>
        <v>4156008.1600000001</v>
      </c>
      <c r="CE118" s="416">
        <f t="shared" si="651"/>
        <v>4436226.299999997</v>
      </c>
      <c r="CF118" s="93">
        <f t="shared" si="651"/>
        <v>5915369.3599999994</v>
      </c>
      <c r="CG118" s="93">
        <f t="shared" si="651"/>
        <v>-3177513.950000003</v>
      </c>
      <c r="CH118" s="93">
        <f t="shared" si="651"/>
        <v>3566726.6099999994</v>
      </c>
      <c r="CI118" s="93">
        <f t="shared" si="651"/>
        <v>1100153.1500000022</v>
      </c>
      <c r="CJ118" s="234">
        <f t="shared" si="651"/>
        <v>8897154.6100000031</v>
      </c>
      <c r="CK118" s="234">
        <f t="shared" si="651"/>
        <v>-7672371.2199999988</v>
      </c>
      <c r="CL118" s="234">
        <f t="shared" si="651"/>
        <v>-20380961.370000005</v>
      </c>
      <c r="CM118" s="234">
        <f t="shared" si="651"/>
        <v>-471442.67000000179</v>
      </c>
      <c r="CN118" s="247">
        <f t="shared" si="651"/>
        <v>139816</v>
      </c>
      <c r="CO118" s="247">
        <f t="shared" si="652"/>
        <v>-3717044.6700000018</v>
      </c>
      <c r="CP118" s="373">
        <f t="shared" si="652"/>
        <v>-2968752.5099999979</v>
      </c>
      <c r="CQ118" s="342">
        <f t="shared" si="652"/>
        <v>832162</v>
      </c>
      <c r="CR118" s="247">
        <f t="shared" si="652"/>
        <v>-2792305</v>
      </c>
      <c r="CS118" s="247">
        <f t="shared" si="652"/>
        <v>3286660.549999997</v>
      </c>
      <c r="CT118" s="247">
        <f t="shared" si="652"/>
        <v>-5009337.8100000024</v>
      </c>
      <c r="CU118" s="247">
        <f t="shared" si="652"/>
        <v>1745740.8499999978</v>
      </c>
      <c r="CV118" s="247">
        <f t="shared" si="652"/>
        <v>-1678633.570000004</v>
      </c>
      <c r="CW118" s="247">
        <f t="shared" si="652"/>
        <v>-844518</v>
      </c>
      <c r="CX118" s="247">
        <f t="shared" si="652"/>
        <v>10395407.280000001</v>
      </c>
      <c r="CY118" s="247">
        <f t="shared" si="653"/>
        <v>6987239</v>
      </c>
      <c r="CZ118" s="247">
        <f t="shared" si="653"/>
        <v>-5374862</v>
      </c>
      <c r="DA118" s="247">
        <f t="shared" si="653"/>
        <v>-4139026</v>
      </c>
      <c r="DB118" s="373">
        <f t="shared" si="653"/>
        <v>-5480077</v>
      </c>
      <c r="DC118" s="373">
        <f t="shared" si="653"/>
        <v>-8590399</v>
      </c>
      <c r="DD118" s="373">
        <f t="shared" si="653"/>
        <v>-4451903</v>
      </c>
      <c r="DE118" s="373">
        <f t="shared" si="653"/>
        <v>6957457</v>
      </c>
      <c r="DF118" s="373">
        <f t="shared" si="653"/>
        <v>5215780</v>
      </c>
      <c r="DG118" s="373">
        <f t="shared" si="653"/>
        <v>-1616978</v>
      </c>
      <c r="DH118" s="373">
        <f t="shared" si="653"/>
        <v>-1983716</v>
      </c>
      <c r="DI118" s="373">
        <f t="shared" si="654"/>
        <v>2106534</v>
      </c>
      <c r="DJ118" s="373">
        <f t="shared" si="654"/>
        <v>-5644858</v>
      </c>
      <c r="DK118" s="373">
        <f t="shared" si="654"/>
        <v>-6970655</v>
      </c>
      <c r="DL118" s="373">
        <f t="shared" si="654"/>
        <v>886901</v>
      </c>
      <c r="DM118" s="373">
        <f t="shared" si="654"/>
        <v>6197334</v>
      </c>
      <c r="DN118" s="373">
        <f t="shared" si="654"/>
        <v>9539904</v>
      </c>
      <c r="DO118" s="373">
        <f t="shared" si="654"/>
        <v>8649178</v>
      </c>
      <c r="DP118" s="373">
        <f t="shared" si="654"/>
        <v>9616416</v>
      </c>
      <c r="DQ118" s="373">
        <f t="shared" si="654"/>
        <v>-1667429</v>
      </c>
      <c r="EA118" s="329"/>
      <c r="EB118" s="28">
        <f t="shared" si="663"/>
        <v>9331908</v>
      </c>
    </row>
    <row r="119" spans="1:132" s="31" customFormat="1" ht="15">
      <c r="A119" s="139"/>
      <c r="B119" s="32" t="s">
        <v>143</v>
      </c>
      <c r="C119" s="90">
        <f t="shared" si="668" ref="C119">+C98-C105</f>
        <v>9826169.8099999949</v>
      </c>
      <c r="D119" s="91">
        <f t="shared" si="669" ref="D119:AA119">+D98-D105</f>
        <v>8030334.25</v>
      </c>
      <c r="E119" s="91">
        <f t="shared" si="669"/>
        <v>-3692229.1600000039</v>
      </c>
      <c r="F119" s="91">
        <f t="shared" si="669"/>
        <v>13420661.779999994</v>
      </c>
      <c r="G119" s="91">
        <f t="shared" si="669"/>
        <v>6251360.6499999985</v>
      </c>
      <c r="H119" s="91">
        <f t="shared" si="669"/>
        <v>7203253.2400000021</v>
      </c>
      <c r="I119" s="91">
        <f t="shared" si="669"/>
        <v>7730436.8500000015</v>
      </c>
      <c r="J119" s="91">
        <f t="shared" si="669"/>
        <v>4853666.5</v>
      </c>
      <c r="K119" s="91">
        <f t="shared" si="669"/>
        <v>4581950.9400000051</v>
      </c>
      <c r="L119" s="92">
        <f t="shared" si="669"/>
        <v>13886871.019999996</v>
      </c>
      <c r="M119" s="91">
        <f t="shared" si="669"/>
        <v>11472008.5</v>
      </c>
      <c r="N119" s="91">
        <f t="shared" si="669"/>
        <v>6230741.6000000015</v>
      </c>
      <c r="O119" s="91">
        <f t="shared" si="669"/>
        <v>4553774.9600000009</v>
      </c>
      <c r="P119" s="91">
        <f t="shared" si="669"/>
        <v>13715949.190000005</v>
      </c>
      <c r="Q119" s="91">
        <f t="shared" si="669"/>
        <v>4006195.7600000054</v>
      </c>
      <c r="R119" s="91">
        <f t="shared" si="669"/>
        <v>10508141.239999995</v>
      </c>
      <c r="S119" s="91">
        <f t="shared" si="669"/>
        <v>6539612.7899999991</v>
      </c>
      <c r="T119" s="91">
        <f t="shared" si="669"/>
        <v>10166062.600000001</v>
      </c>
      <c r="U119" s="91">
        <f t="shared" si="669"/>
        <v>4207012.3900000006</v>
      </c>
      <c r="V119" s="91">
        <f t="shared" si="669"/>
        <v>18418219</v>
      </c>
      <c r="W119" s="91">
        <f t="shared" si="669"/>
        <v>4207012.3900000006</v>
      </c>
      <c r="X119" s="92">
        <f t="shared" si="669"/>
        <v>11222646.82</v>
      </c>
      <c r="Y119" s="192">
        <f t="shared" si="669"/>
        <v>17114653</v>
      </c>
      <c r="Z119" s="192">
        <f t="shared" si="669"/>
        <v>11303621</v>
      </c>
      <c r="AA119" s="192">
        <f t="shared" si="669"/>
        <v>1342478.2400000021</v>
      </c>
      <c r="AB119" s="192">
        <f t="shared" si="670" ref="AB119:AC119">+AB98-AB105</f>
        <v>8758260.25</v>
      </c>
      <c r="AC119" s="192">
        <f t="shared" si="670"/>
        <v>4337244.7799999937</v>
      </c>
      <c r="AD119" s="192">
        <f t="shared" si="671" ref="AD119:AF119">+AD98-AD105</f>
        <v>12252693.629999995</v>
      </c>
      <c r="AE119" s="192">
        <f t="shared" si="671"/>
        <v>10383315</v>
      </c>
      <c r="AF119" s="192">
        <f t="shared" si="671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299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299">
        <v>12649681</v>
      </c>
      <c r="BI119" s="90">
        <v>6571862</v>
      </c>
      <c r="BJ119" s="506">
        <v>9915091</v>
      </c>
      <c r="BK119" s="299">
        <v>10648923</v>
      </c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50"/>
        <v>-5272394.849999994</v>
      </c>
      <c r="BV119" s="93">
        <f t="shared" si="650"/>
        <v>5685614.9400000051</v>
      </c>
      <c r="BW119" s="93">
        <f t="shared" si="650"/>
        <v>7698424.9200000092</v>
      </c>
      <c r="BX119" s="93">
        <f t="shared" si="650"/>
        <v>-2912520.5399999991</v>
      </c>
      <c r="BY119" s="93">
        <f t="shared" si="650"/>
        <v>288252.1400000006</v>
      </c>
      <c r="BZ119" s="93">
        <f t="shared" si="650"/>
        <v>2962809.3599999994</v>
      </c>
      <c r="CA119" s="93">
        <f t="shared" si="650"/>
        <v>-3523424.4600000009</v>
      </c>
      <c r="CB119" s="93">
        <f t="shared" si="650"/>
        <v>13564552.5</v>
      </c>
      <c r="CC119" s="93">
        <f t="shared" si="650"/>
        <v>-374938.55000000447</v>
      </c>
      <c r="CD119" s="393">
        <f t="shared" si="650"/>
        <v>-2664224.1999999955</v>
      </c>
      <c r="CE119" s="416">
        <f t="shared" si="651"/>
        <v>5642644.5</v>
      </c>
      <c r="CF119" s="93">
        <f t="shared" si="651"/>
        <v>5072879.3999999985</v>
      </c>
      <c r="CG119" s="93">
        <f t="shared" si="651"/>
        <v>-3211296.7199999988</v>
      </c>
      <c r="CH119" s="93">
        <f t="shared" si="651"/>
        <v>-4957688.9400000051</v>
      </c>
      <c r="CI119" s="93">
        <f t="shared" si="651"/>
        <v>331049.01999998838</v>
      </c>
      <c r="CJ119" s="234">
        <f t="shared" si="651"/>
        <v>1744552.3900000006</v>
      </c>
      <c r="CK119" s="234">
        <f t="shared" si="651"/>
        <v>3843702.2100000009</v>
      </c>
      <c r="CL119" s="234">
        <f t="shared" si="651"/>
        <v>-8385364.8500000015</v>
      </c>
      <c r="CM119" s="234">
        <f t="shared" si="651"/>
        <v>10045913.609999999</v>
      </c>
      <c r="CN119" s="247">
        <f t="shared" si="651"/>
        <v>-2768979</v>
      </c>
      <c r="CO119" s="247">
        <f t="shared" si="652"/>
        <v>-4238885.3900000006</v>
      </c>
      <c r="CP119" s="373">
        <f t="shared" si="652"/>
        <v>1072868.1799999997</v>
      </c>
      <c r="CQ119" s="342">
        <f t="shared" si="652"/>
        <v>2679719</v>
      </c>
      <c r="CR119" s="247">
        <f t="shared" si="652"/>
        <v>-3924792</v>
      </c>
      <c r="CS119" s="247">
        <f t="shared" si="652"/>
        <v>2650286.7599999979</v>
      </c>
      <c r="CT119" s="247">
        <f t="shared" si="652"/>
        <v>-4756629.25</v>
      </c>
      <c r="CU119" s="247">
        <f t="shared" si="652"/>
        <v>-2035231.7799999937</v>
      </c>
      <c r="CV119" s="247">
        <f t="shared" si="652"/>
        <v>2316502.3700000048</v>
      </c>
      <c r="CW119" s="247">
        <f t="shared" si="652"/>
        <v>-721981</v>
      </c>
      <c r="CX119" s="247">
        <f t="shared" si="652"/>
        <v>12791070.25</v>
      </c>
      <c r="CY119" s="247">
        <f t="shared" si="653"/>
        <v>9304666</v>
      </c>
      <c r="CZ119" s="247">
        <f t="shared" si="653"/>
        <v>-22246985</v>
      </c>
      <c r="DA119" s="247">
        <f t="shared" si="653"/>
        <v>830071</v>
      </c>
      <c r="DB119" s="373">
        <f t="shared" si="653"/>
        <v>-10281251</v>
      </c>
      <c r="DC119" s="373">
        <f t="shared" si="653"/>
        <v>-13957176</v>
      </c>
      <c r="DD119" s="373">
        <f t="shared" si="653"/>
        <v>-5630178</v>
      </c>
      <c r="DE119" s="373">
        <f t="shared" si="653"/>
        <v>3753768</v>
      </c>
      <c r="DF119" s="373">
        <f t="shared" si="653"/>
        <v>-5547890</v>
      </c>
      <c r="DG119" s="373">
        <f t="shared" si="653"/>
        <v>12624650</v>
      </c>
      <c r="DH119" s="373">
        <f t="shared" si="653"/>
        <v>-2787048</v>
      </c>
      <c r="DI119" s="373">
        <f t="shared" si="654"/>
        <v>1420043</v>
      </c>
      <c r="DJ119" s="373">
        <f t="shared" si="654"/>
        <v>-6799559</v>
      </c>
      <c r="DK119" s="373">
        <f t="shared" si="654"/>
        <v>-6901893</v>
      </c>
      <c r="DL119" s="373">
        <f t="shared" si="654"/>
        <v>5922125</v>
      </c>
      <c r="DM119" s="373">
        <f t="shared" si="654"/>
        <v>5652322</v>
      </c>
      <c r="DN119" s="373">
        <f t="shared" si="654"/>
        <v>10635417</v>
      </c>
      <c r="DO119" s="373">
        <f t="shared" si="654"/>
        <v>734666</v>
      </c>
      <c r="DP119" s="373">
        <f t="shared" si="654"/>
        <v>8166440</v>
      </c>
      <c r="DQ119" s="373">
        <f t="shared" si="654"/>
        <v>2902390</v>
      </c>
      <c r="EA119" s="329"/>
      <c r="EB119" s="28">
        <f t="shared" si="663"/>
        <v>10648923</v>
      </c>
    </row>
    <row r="120" spans="1:132" s="123" customFormat="1" ht="15.75" thickBot="1">
      <c r="A120" s="140"/>
      <c r="B120" s="45" t="s">
        <v>144</v>
      </c>
      <c r="C120" s="119">
        <f>SUM(C115:C119)</f>
        <v>23956103.600000009</v>
      </c>
      <c r="D120" s="120">
        <f t="shared" si="672" ref="D120:AA120">SUM(D115:D119)</f>
        <v>-7310022.4600000009</v>
      </c>
      <c r="E120" s="120">
        <f t="shared" si="672"/>
        <v>-20147437.000000004</v>
      </c>
      <c r="F120" s="29">
        <f t="shared" si="672"/>
        <v>30149676.36999999</v>
      </c>
      <c r="G120" s="120">
        <f t="shared" si="672"/>
        <v>49997274.369999982</v>
      </c>
      <c r="H120" s="120">
        <f t="shared" si="672"/>
        <v>23785869.630000003</v>
      </c>
      <c r="I120" s="120">
        <f t="shared" si="672"/>
        <v>-3123137.5000000075</v>
      </c>
      <c r="J120" s="120">
        <f t="shared" si="672"/>
        <v>-10386143.400000012</v>
      </c>
      <c r="K120" s="120">
        <f t="shared" si="672"/>
        <v>19571167.900000006</v>
      </c>
      <c r="L120" s="121">
        <f t="shared" si="672"/>
        <v>48026956.540000007</v>
      </c>
      <c r="M120" s="120">
        <f t="shared" si="672"/>
        <v>55222006.599999979</v>
      </c>
      <c r="N120" s="29">
        <f t="shared" si="672"/>
        <v>17731881.299999993</v>
      </c>
      <c r="O120" s="29">
        <f t="shared" si="672"/>
        <v>16866472.219999991</v>
      </c>
      <c r="P120" s="29">
        <f t="shared" si="672"/>
        <v>44746436.010000013</v>
      </c>
      <c r="Q120" s="29">
        <f t="shared" si="672"/>
        <v>5091866.6900000051</v>
      </c>
      <c r="R120" s="29">
        <f t="shared" si="672"/>
        <v>32374854.739999987</v>
      </c>
      <c r="S120" s="29">
        <f t="shared" si="672"/>
        <v>71367382.189999998</v>
      </c>
      <c r="T120" s="29">
        <f t="shared" si="672"/>
        <v>71452594.849999994</v>
      </c>
      <c r="U120" s="29">
        <f t="shared" si="672"/>
        <v>2309070.9900000077</v>
      </c>
      <c r="V120" s="29">
        <f t="shared" si="672"/>
        <v>16603231</v>
      </c>
      <c r="W120" s="29">
        <f t="shared" si="672"/>
        <v>2309070.9900000077</v>
      </c>
      <c r="X120" s="121">
        <f t="shared" si="672"/>
        <v>64405202.679999992</v>
      </c>
      <c r="Y120" s="202">
        <f t="shared" si="672"/>
        <v>73872261</v>
      </c>
      <c r="Z120" s="202">
        <f t="shared" si="672"/>
        <v>48445884</v>
      </c>
      <c r="AA120" s="202">
        <f t="shared" si="672"/>
        <v>-302438.28999999352</v>
      </c>
      <c r="AB120" s="202">
        <f t="shared" si="673" ref="AB120:AC120">SUM(AB115:AB119)</f>
        <v>28288405.670000017</v>
      </c>
      <c r="AC120" s="202">
        <f t="shared" si="673"/>
        <v>252065.73999999277</v>
      </c>
      <c r="AD120" s="202">
        <f t="shared" si="674" ref="AD120:AF120">SUM(AD115:AD119)</f>
        <v>55295344.510000005</v>
      </c>
      <c r="AE120" s="202">
        <f t="shared" si="674"/>
        <v>52295968</v>
      </c>
      <c r="AF120" s="202">
        <f t="shared" si="674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8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8">
        <v>76430179</v>
      </c>
      <c r="BI120" s="119">
        <v>58440457</v>
      </c>
      <c r="BJ120" s="504">
        <v>42041211</v>
      </c>
      <c r="BK120" s="298">
        <v>44189389</v>
      </c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16"/>
        <v>-7089631.3800000157</v>
      </c>
      <c r="BV120" s="122">
        <f t="shared" si="675" ref="BV120:BX120">SUM(BV115:BV119)</f>
        <v>52056458.470000014</v>
      </c>
      <c r="BW120" s="122">
        <f t="shared" si="675"/>
        <v>25239303.690000009</v>
      </c>
      <c r="BX120" s="122">
        <f t="shared" si="675"/>
        <v>2225178.3699999973</v>
      </c>
      <c r="BY120" s="122">
        <f t="shared" si="676" ref="BY120">SUM(BY115:BY119)</f>
        <v>21370107.82</v>
      </c>
      <c r="BZ120" s="122">
        <f t="shared" si="677" ref="BZ120:CH120">SUM(BZ115:BZ119)</f>
        <v>47666725.219999999</v>
      </c>
      <c r="CA120" s="122">
        <f t="shared" si="677"/>
        <v>5432208.4900000151</v>
      </c>
      <c r="CB120" s="122">
        <f t="shared" si="677"/>
        <v>26989374.400000013</v>
      </c>
      <c r="CC120" s="122">
        <f t="shared" si="677"/>
        <v>-17262096.909999996</v>
      </c>
      <c r="CD120" s="392">
        <f t="shared" si="677"/>
        <v>16378246.139999989</v>
      </c>
      <c r="CE120" s="415">
        <f t="shared" si="677"/>
        <v>18650254.400000021</v>
      </c>
      <c r="CF120" s="122">
        <f t="shared" si="677"/>
        <v>30714002.700000007</v>
      </c>
      <c r="CG120" s="122">
        <f t="shared" si="677"/>
        <v>-17168910.509999987</v>
      </c>
      <c r="CH120" s="122">
        <f t="shared" si="677"/>
        <v>-16458030.339999996</v>
      </c>
      <c r="CI120" s="122">
        <f t="shared" si="678" ref="CI120:CJ120">SUM(CI115:CI119)</f>
        <v>-4839800.9500000123</v>
      </c>
      <c r="CJ120" s="233">
        <f t="shared" si="678"/>
        <v>22920489.770000018</v>
      </c>
      <c r="CK120" s="233">
        <f t="shared" si="679" ref="CK120:CL120">SUM(CK115:CK119)</f>
        <v>-19071414.189999986</v>
      </c>
      <c r="CL120" s="233">
        <f t="shared" si="679"/>
        <v>-61363484.340000011</v>
      </c>
      <c r="CM120" s="233">
        <f t="shared" si="680" ref="CM120:CN120">SUM(CM115:CM119)</f>
        <v>36226769.00999999</v>
      </c>
      <c r="CN120" s="259">
        <f t="shared" si="680"/>
        <v>-21413383</v>
      </c>
      <c r="CO120" s="259">
        <f t="shared" si="681" ref="CO120:CQ120">SUM(CO115:CO119)</f>
        <v>-23793132.99000001</v>
      </c>
      <c r="CP120" s="372">
        <f t="shared" si="681"/>
        <v>8831909.3200000059</v>
      </c>
      <c r="CQ120" s="341">
        <f t="shared" si="681"/>
        <v>-7216405</v>
      </c>
      <c r="CR120" s="259">
        <f t="shared" si="682" ref="CR120:CS120">SUM(CR115:CR119)</f>
        <v>-11295364</v>
      </c>
      <c r="CS120" s="259">
        <f t="shared" si="682"/>
        <v>1766007.2899999935</v>
      </c>
      <c r="CT120" s="259">
        <f t="shared" si="683" ref="CT120">SUM(CT115:CT119)</f>
        <v>-26153194.670000017</v>
      </c>
      <c r="CU120" s="259">
        <f t="shared" si="684" ref="CU120">SUM(CU115:CU119)</f>
        <v>-1433790.7399999928</v>
      </c>
      <c r="CV120" s="259">
        <f t="shared" si="685" ref="CV120">SUM(CV115:CV119)</f>
        <v>-10013538.510000005</v>
      </c>
      <c r="CW120" s="259">
        <f t="shared" si="686" ref="CW120">SUM(CW115:CW119)</f>
        <v>2094083</v>
      </c>
      <c r="CX120" s="259">
        <f t="shared" si="687" ref="CX120">SUM(CX115:CX119)</f>
        <v>54528255.49000001</v>
      </c>
      <c r="CY120" s="259">
        <f t="shared" si="688" ref="CY120">SUM(CY115:CY119)</f>
        <v>-8329479</v>
      </c>
      <c r="CZ120" s="259">
        <f t="shared" si="689" ref="CZ120">SUM(CZ115:CZ119)</f>
        <v>-40204715</v>
      </c>
      <c r="DA120" s="259">
        <f t="shared" si="690" ref="DA120">SUM(DA115:DA119)</f>
        <v>15731671</v>
      </c>
      <c r="DB120" s="372">
        <f t="shared" si="691" ref="DB120">SUM(DB115:DB119)</f>
        <v>-63489354</v>
      </c>
      <c r="DC120" s="372">
        <f t="shared" si="692" ref="DC120">SUM(DC115:DC119)</f>
        <v>-39939683</v>
      </c>
      <c r="DD120" s="372">
        <f t="shared" si="693" ref="DD120">SUM(DD115:DD119)</f>
        <v>-18317872</v>
      </c>
      <c r="DE120" s="372">
        <f t="shared" si="694" ref="DE120">SUM(DE115:DE119)</f>
        <v>48463008</v>
      </c>
      <c r="DF120" s="372">
        <f t="shared" si="695" ref="DF120">SUM(DF115:DF119)</f>
        <v>10538435</v>
      </c>
      <c r="DG120" s="372">
        <f t="shared" si="696" ref="DG120">SUM(DG115:DG119)</f>
        <v>-2415349</v>
      </c>
      <c r="DH120" s="372">
        <f t="shared" si="697" ref="DH120">SUM(DH115:DH119)</f>
        <v>-19888458</v>
      </c>
      <c r="DI120" s="372">
        <f t="shared" si="698" ref="DI120">SUM(DI115:DI119)</f>
        <v>4340692</v>
      </c>
      <c r="DJ120" s="372">
        <f t="shared" si="699" ref="DJ120">SUM(DJ115:DJ119)</f>
        <v>-34077015</v>
      </c>
      <c r="DK120" s="372">
        <f t="shared" si="700" ref="DK120:DL120">SUM(DK115:DK119)</f>
        <v>-2471617</v>
      </c>
      <c r="DL120" s="372">
        <f t="shared" si="700"/>
        <v>10335751</v>
      </c>
      <c r="DM120" s="372">
        <f t="shared" si="701" ref="DM120:DN120">SUM(DM115:DM119)</f>
        <v>25247164</v>
      </c>
      <c r="DN120" s="372">
        <f t="shared" si="701"/>
        <v>66682421</v>
      </c>
      <c r="DO120" s="372">
        <f t="shared" si="702" ref="DO120:DP120">SUM(DO115:DO119)</f>
        <v>31724284</v>
      </c>
      <c r="DP120" s="372">
        <f t="shared" si="702"/>
        <v>23208563</v>
      </c>
      <c r="DQ120" s="372">
        <f t="shared" si="703" ref="DQ120">SUM(DQ115:DQ119)</f>
        <v>-5737188</v>
      </c>
      <c r="EA120" s="330"/>
      <c r="EB120" s="29">
        <f t="shared" si="616"/>
        <v>44189389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68"/>
      <c r="BJ121" s="505"/>
      <c r="BK121" s="290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>
        <v>1707</v>
      </c>
      <c r="BI122" s="54">
        <v>3234</v>
      </c>
      <c r="BJ122" s="494">
        <v>2733</v>
      </c>
      <c r="BK122" s="100">
        <v>2684</v>
      </c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704" ref="BU122:CD126">O122-C122</f>
        <v>-553</v>
      </c>
      <c r="BV122" s="101">
        <f t="shared" si="704"/>
        <v>-786</v>
      </c>
      <c r="BW122" s="101">
        <f t="shared" si="704"/>
        <v>-1273</v>
      </c>
      <c r="BX122" s="101">
        <f t="shared" si="704"/>
        <v>-1438</v>
      </c>
      <c r="BY122" s="101">
        <f t="shared" si="704"/>
        <v>-1497</v>
      </c>
      <c r="BZ122" s="101">
        <f t="shared" si="704"/>
        <v>-1460</v>
      </c>
      <c r="CA122" s="101">
        <f t="shared" si="704"/>
        <v>-1359</v>
      </c>
      <c r="CB122" s="101">
        <f t="shared" si="704"/>
        <v>-890</v>
      </c>
      <c r="CC122" s="101">
        <f t="shared" si="704"/>
        <v>-958</v>
      </c>
      <c r="CD122" s="396">
        <f t="shared" si="704"/>
        <v>-884</v>
      </c>
      <c r="CE122" s="101">
        <f t="shared" si="705" ref="CE122:CN126">Y122-M122</f>
        <v>-451</v>
      </c>
      <c r="CF122" s="101">
        <f t="shared" si="705"/>
        <v>-504</v>
      </c>
      <c r="CG122" s="101">
        <f t="shared" si="705"/>
        <v>-481</v>
      </c>
      <c r="CH122" s="101">
        <f t="shared" si="705"/>
        <v>783</v>
      </c>
      <c r="CI122" s="101">
        <f t="shared" si="705"/>
        <v>914</v>
      </c>
      <c r="CJ122" s="237">
        <f t="shared" si="705"/>
        <v>1015</v>
      </c>
      <c r="CK122" s="237">
        <f t="shared" si="705"/>
        <v>1377</v>
      </c>
      <c r="CL122" s="237">
        <f t="shared" si="705"/>
        <v>1330</v>
      </c>
      <c r="CM122" s="237">
        <f t="shared" si="705"/>
        <v>1814</v>
      </c>
      <c r="CN122" s="196">
        <f t="shared" si="705"/>
        <v>2724</v>
      </c>
      <c r="CO122" s="196">
        <f t="shared" si="706" ref="CO122:CX126">AI122-W122</f>
        <v>4176</v>
      </c>
      <c r="CP122" s="376">
        <f t="shared" si="706"/>
        <v>2532</v>
      </c>
      <c r="CQ122" s="196">
        <f t="shared" si="706"/>
        <v>3108</v>
      </c>
      <c r="CR122" s="196">
        <f t="shared" si="706"/>
        <v>3696</v>
      </c>
      <c r="CS122" s="196">
        <f t="shared" si="706"/>
        <v>3529</v>
      </c>
      <c r="CT122" s="196">
        <f t="shared" si="706"/>
        <v>720</v>
      </c>
      <c r="CU122" s="196">
        <f t="shared" si="706"/>
        <v>541</v>
      </c>
      <c r="CV122" s="196">
        <f t="shared" si="706"/>
        <v>238</v>
      </c>
      <c r="CW122" s="196">
        <f t="shared" si="706"/>
        <v>257</v>
      </c>
      <c r="CX122" s="196">
        <f t="shared" si="706"/>
        <v>325</v>
      </c>
      <c r="CY122" s="196">
        <f t="shared" si="707" ref="CY122:DH126">AS122-AG122</f>
        <v>-552</v>
      </c>
      <c r="CZ122" s="196">
        <f t="shared" si="707"/>
        <v>-2106</v>
      </c>
      <c r="DA122" s="196">
        <f t="shared" si="707"/>
        <v>-3404</v>
      </c>
      <c r="DB122" s="376">
        <f t="shared" si="707"/>
        <v>-777</v>
      </c>
      <c r="DC122" s="376">
        <f t="shared" si="707"/>
        <v>-2566</v>
      </c>
      <c r="DD122" s="376">
        <f t="shared" si="707"/>
        <v>-2899</v>
      </c>
      <c r="DE122" s="376">
        <f t="shared" si="707"/>
        <v>-2737</v>
      </c>
      <c r="DF122" s="376">
        <f t="shared" si="707"/>
        <v>-692</v>
      </c>
      <c r="DG122" s="376">
        <f t="shared" si="707"/>
        <v>-786</v>
      </c>
      <c r="DH122" s="376">
        <f t="shared" si="707"/>
        <v>-509</v>
      </c>
      <c r="DI122" s="376">
        <f t="shared" si="708" ref="DI122:DQ126">BC122-AQ122</f>
        <v>-1002</v>
      </c>
      <c r="DJ122" s="376">
        <f t="shared" si="708"/>
        <v>-690</v>
      </c>
      <c r="DK122" s="376">
        <f t="shared" si="708"/>
        <v>-514</v>
      </c>
      <c r="DL122" s="376">
        <f t="shared" si="708"/>
        <v>-125</v>
      </c>
      <c r="DM122" s="376">
        <f t="shared" si="708"/>
        <v>-96</v>
      </c>
      <c r="DN122" s="376">
        <f t="shared" si="708"/>
        <v>-947</v>
      </c>
      <c r="DO122" s="376">
        <f t="shared" si="708"/>
        <v>1586</v>
      </c>
      <c r="DP122" s="376">
        <f t="shared" si="708"/>
        <v>1044</v>
      </c>
      <c r="DQ122" s="376">
        <f t="shared" si="708"/>
        <v>1044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2684</v>
      </c>
    </row>
    <row r="123" spans="1:132" s="52" customFormat="1" ht="1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>
        <v>26780</v>
      </c>
      <c r="BI123" s="54">
        <v>27499</v>
      </c>
      <c r="BJ123" s="494">
        <v>29611</v>
      </c>
      <c r="BK123" s="100">
        <v>29169</v>
      </c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704"/>
        <v>1774</v>
      </c>
      <c r="BV123" s="101">
        <f t="shared" si="704"/>
        <v>811</v>
      </c>
      <c r="BW123" s="101">
        <f t="shared" si="704"/>
        <v>-931</v>
      </c>
      <c r="BX123" s="101">
        <f t="shared" si="704"/>
        <v>-1733</v>
      </c>
      <c r="BY123" s="101">
        <f t="shared" si="704"/>
        <v>-1837</v>
      </c>
      <c r="BZ123" s="101">
        <f t="shared" si="704"/>
        <v>-2184</v>
      </c>
      <c r="CA123" s="101">
        <f t="shared" si="704"/>
        <v>-2407</v>
      </c>
      <c r="CB123" s="101">
        <f t="shared" si="704"/>
        <v>-1589</v>
      </c>
      <c r="CC123" s="101">
        <f t="shared" si="704"/>
        <v>-427</v>
      </c>
      <c r="CD123" s="396">
        <f t="shared" si="704"/>
        <v>472</v>
      </c>
      <c r="CE123" s="101">
        <f t="shared" si="705"/>
        <v>1222</v>
      </c>
      <c r="CF123" s="101">
        <f t="shared" si="705"/>
        <v>2485</v>
      </c>
      <c r="CG123" s="101">
        <f t="shared" si="705"/>
        <v>3230</v>
      </c>
      <c r="CH123" s="101">
        <f t="shared" si="705"/>
        <v>19000</v>
      </c>
      <c r="CI123" s="101">
        <f t="shared" si="705"/>
        <v>21736</v>
      </c>
      <c r="CJ123" s="237">
        <f t="shared" si="705"/>
        <v>23337</v>
      </c>
      <c r="CK123" s="237">
        <f t="shared" si="705"/>
        <v>18526</v>
      </c>
      <c r="CL123" s="237">
        <f t="shared" si="705"/>
        <v>19085</v>
      </c>
      <c r="CM123" s="237">
        <f t="shared" si="705"/>
        <v>19399</v>
      </c>
      <c r="CN123" s="196">
        <f t="shared" si="705"/>
        <v>17550</v>
      </c>
      <c r="CO123" s="196">
        <f t="shared" si="706"/>
        <v>14695</v>
      </c>
      <c r="CP123" s="376">
        <f t="shared" si="706"/>
        <v>14238</v>
      </c>
      <c r="CQ123" s="196">
        <f t="shared" si="706"/>
        <v>12030</v>
      </c>
      <c r="CR123" s="196">
        <f t="shared" si="706"/>
        <v>10038</v>
      </c>
      <c r="CS123" s="196">
        <f t="shared" si="706"/>
        <v>8968</v>
      </c>
      <c r="CT123" s="196">
        <f t="shared" si="706"/>
        <v>-7740</v>
      </c>
      <c r="CU123" s="196">
        <f t="shared" si="706"/>
        <v>-8780</v>
      </c>
      <c r="CV123" s="196">
        <f t="shared" si="706"/>
        <v>-10284</v>
      </c>
      <c r="CW123" s="196">
        <f t="shared" si="706"/>
        <v>-7025</v>
      </c>
      <c r="CX123" s="196">
        <f t="shared" si="706"/>
        <v>-8468</v>
      </c>
      <c r="CY123" s="196">
        <f t="shared" si="707"/>
        <v>-9738</v>
      </c>
      <c r="CZ123" s="196">
        <f t="shared" si="707"/>
        <v>-8272</v>
      </c>
      <c r="DA123" s="196">
        <f t="shared" si="707"/>
        <v>-6892</v>
      </c>
      <c r="DB123" s="376">
        <f t="shared" si="707"/>
        <v>-8524</v>
      </c>
      <c r="DC123" s="376">
        <f t="shared" si="707"/>
        <v>-5678</v>
      </c>
      <c r="DD123" s="376">
        <f t="shared" si="707"/>
        <v>-4396</v>
      </c>
      <c r="DE123" s="376">
        <f t="shared" si="707"/>
        <v>-2798</v>
      </c>
      <c r="DF123" s="376">
        <f t="shared" si="707"/>
        <v>-832</v>
      </c>
      <c r="DG123" s="376">
        <f t="shared" si="707"/>
        <v>-39</v>
      </c>
      <c r="DH123" s="376">
        <f t="shared" si="707"/>
        <v>337</v>
      </c>
      <c r="DI123" s="376">
        <f t="shared" si="708"/>
        <v>2678</v>
      </c>
      <c r="DJ123" s="376">
        <f t="shared" si="708"/>
        <v>3238</v>
      </c>
      <c r="DK123" s="376">
        <f t="shared" si="708"/>
        <v>4005</v>
      </c>
      <c r="DL123" s="376">
        <f t="shared" si="708"/>
        <v>2895</v>
      </c>
      <c r="DM123" s="376">
        <f t="shared" si="708"/>
        <v>2437</v>
      </c>
      <c r="DN123" s="376">
        <f t="shared" si="708"/>
        <v>13451</v>
      </c>
      <c r="DO123" s="376">
        <f t="shared" si="708"/>
        <v>13135</v>
      </c>
      <c r="DP123" s="376">
        <f t="shared" si="708"/>
        <v>14909</v>
      </c>
      <c r="DQ123" s="376">
        <f t="shared" si="708"/>
        <v>13232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29169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54">
        <v>0</v>
      </c>
      <c r="BJ124" s="494">
        <v>0</v>
      </c>
      <c r="BK124" s="100">
        <v>0</v>
      </c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704"/>
        <v>0</v>
      </c>
      <c r="BV124" s="101">
        <f t="shared" si="704"/>
        <v>0</v>
      </c>
      <c r="BW124" s="101">
        <f t="shared" si="704"/>
        <v>0</v>
      </c>
      <c r="BX124" s="101">
        <f t="shared" si="704"/>
        <v>0</v>
      </c>
      <c r="BY124" s="101">
        <f t="shared" si="704"/>
        <v>0</v>
      </c>
      <c r="BZ124" s="101">
        <f t="shared" si="704"/>
        <v>0</v>
      </c>
      <c r="CA124" s="101">
        <f t="shared" si="704"/>
        <v>0</v>
      </c>
      <c r="CB124" s="101">
        <f t="shared" si="704"/>
        <v>0</v>
      </c>
      <c r="CC124" s="101">
        <f t="shared" si="704"/>
        <v>0</v>
      </c>
      <c r="CD124" s="396">
        <f t="shared" si="704"/>
        <v>0</v>
      </c>
      <c r="CE124" s="101">
        <f t="shared" si="705"/>
        <v>0</v>
      </c>
      <c r="CF124" s="101">
        <f t="shared" si="705"/>
        <v>0</v>
      </c>
      <c r="CG124" s="101">
        <f t="shared" si="705"/>
        <v>0</v>
      </c>
      <c r="CH124" s="101">
        <f t="shared" si="705"/>
        <v>0</v>
      </c>
      <c r="CI124" s="101">
        <f t="shared" si="705"/>
        <v>0</v>
      </c>
      <c r="CJ124" s="237">
        <f t="shared" si="705"/>
        <v>1</v>
      </c>
      <c r="CK124" s="237">
        <f t="shared" si="705"/>
        <v>0</v>
      </c>
      <c r="CL124" s="237">
        <f t="shared" si="705"/>
        <v>0</v>
      </c>
      <c r="CM124" s="237">
        <f t="shared" si="705"/>
        <v>0</v>
      </c>
      <c r="CN124" s="196">
        <f t="shared" si="705"/>
        <v>0</v>
      </c>
      <c r="CO124" s="196">
        <f t="shared" si="706"/>
        <v>0</v>
      </c>
      <c r="CP124" s="376">
        <f t="shared" si="706"/>
        <v>0</v>
      </c>
      <c r="CQ124" s="196">
        <f t="shared" si="706"/>
        <v>0</v>
      </c>
      <c r="CR124" s="196">
        <f t="shared" si="706"/>
        <v>0</v>
      </c>
      <c r="CS124" s="196">
        <f t="shared" si="706"/>
        <v>0</v>
      </c>
      <c r="CT124" s="196">
        <f t="shared" si="706"/>
        <v>0</v>
      </c>
      <c r="CU124" s="196">
        <f t="shared" si="706"/>
        <v>0</v>
      </c>
      <c r="CV124" s="196">
        <f t="shared" si="706"/>
        <v>-1</v>
      </c>
      <c r="CW124" s="196">
        <f t="shared" si="706"/>
        <v>0</v>
      </c>
      <c r="CX124" s="196">
        <f t="shared" si="706"/>
        <v>0</v>
      </c>
      <c r="CY124" s="196">
        <f t="shared" si="707"/>
        <v>1</v>
      </c>
      <c r="CZ124" s="196">
        <f t="shared" si="707"/>
        <v>2</v>
      </c>
      <c r="DA124" s="196">
        <f t="shared" si="707"/>
        <v>2</v>
      </c>
      <c r="DB124" s="376">
        <f t="shared" si="707"/>
        <v>2</v>
      </c>
      <c r="DC124" s="376">
        <f t="shared" si="707"/>
        <v>2</v>
      </c>
      <c r="DD124" s="376">
        <f t="shared" si="707"/>
        <v>1</v>
      </c>
      <c r="DE124" s="376">
        <f t="shared" si="707"/>
        <v>1</v>
      </c>
      <c r="DF124" s="376">
        <f t="shared" si="707"/>
        <v>0</v>
      </c>
      <c r="DG124" s="376">
        <f t="shared" si="707"/>
        <v>0</v>
      </c>
      <c r="DH124" s="376">
        <f t="shared" si="707"/>
        <v>0</v>
      </c>
      <c r="DI124" s="376">
        <f t="shared" si="708"/>
        <v>0</v>
      </c>
      <c r="DJ124" s="376">
        <f t="shared" si="708"/>
        <v>0</v>
      </c>
      <c r="DK124" s="376">
        <f t="shared" si="708"/>
        <v>-1</v>
      </c>
      <c r="DL124" s="376">
        <f t="shared" si="708"/>
        <v>-2</v>
      </c>
      <c r="DM124" s="376">
        <f t="shared" si="708"/>
        <v>-2</v>
      </c>
      <c r="DN124" s="376">
        <f t="shared" si="708"/>
        <v>-2</v>
      </c>
      <c r="DO124" s="376">
        <f t="shared" si="708"/>
        <v>-2</v>
      </c>
      <c r="DP124" s="376">
        <f t="shared" si="708"/>
        <v>-1</v>
      </c>
      <c r="DQ124" s="376">
        <f t="shared" si="708"/>
        <v>-1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54">
        <v>0</v>
      </c>
      <c r="BJ125" s="494">
        <v>0</v>
      </c>
      <c r="BK125" s="100">
        <v>0</v>
      </c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704"/>
        <v>0</v>
      </c>
      <c r="BV125" s="101">
        <f t="shared" si="704"/>
        <v>0</v>
      </c>
      <c r="BW125" s="101">
        <f t="shared" si="704"/>
        <v>0</v>
      </c>
      <c r="BX125" s="101">
        <f t="shared" si="704"/>
        <v>0</v>
      </c>
      <c r="BY125" s="101">
        <f t="shared" si="704"/>
        <v>0</v>
      </c>
      <c r="BZ125" s="101">
        <f t="shared" si="704"/>
        <v>0</v>
      </c>
      <c r="CA125" s="101">
        <f t="shared" si="704"/>
        <v>0</v>
      </c>
      <c r="CB125" s="101">
        <f t="shared" si="704"/>
        <v>0</v>
      </c>
      <c r="CC125" s="101">
        <f t="shared" si="704"/>
        <v>0</v>
      </c>
      <c r="CD125" s="396">
        <f t="shared" si="704"/>
        <v>0</v>
      </c>
      <c r="CE125" s="101">
        <f t="shared" si="705"/>
        <v>0</v>
      </c>
      <c r="CF125" s="101">
        <f t="shared" si="705"/>
        <v>0</v>
      </c>
      <c r="CG125" s="101">
        <f t="shared" si="705"/>
        <v>0</v>
      </c>
      <c r="CH125" s="101">
        <f t="shared" si="705"/>
        <v>0</v>
      </c>
      <c r="CI125" s="101">
        <f t="shared" si="705"/>
        <v>0</v>
      </c>
      <c r="CJ125" s="237">
        <f t="shared" si="705"/>
        <v>0</v>
      </c>
      <c r="CK125" s="237">
        <f t="shared" si="705"/>
        <v>0</v>
      </c>
      <c r="CL125" s="237">
        <f t="shared" si="705"/>
        <v>0</v>
      </c>
      <c r="CM125" s="237">
        <f t="shared" si="705"/>
        <v>0</v>
      </c>
      <c r="CN125" s="196">
        <f t="shared" si="705"/>
        <v>0</v>
      </c>
      <c r="CO125" s="196">
        <f t="shared" si="706"/>
        <v>0</v>
      </c>
      <c r="CP125" s="376">
        <f t="shared" si="706"/>
        <v>0</v>
      </c>
      <c r="CQ125" s="196">
        <f t="shared" si="706"/>
        <v>0</v>
      </c>
      <c r="CR125" s="196">
        <f t="shared" si="706"/>
        <v>0</v>
      </c>
      <c r="CS125" s="196">
        <f t="shared" si="706"/>
        <v>0</v>
      </c>
      <c r="CT125" s="196">
        <f t="shared" si="706"/>
        <v>0</v>
      </c>
      <c r="CU125" s="196">
        <f t="shared" si="706"/>
        <v>0</v>
      </c>
      <c r="CV125" s="196">
        <f t="shared" si="706"/>
        <v>0</v>
      </c>
      <c r="CW125" s="196">
        <f t="shared" si="706"/>
        <v>0</v>
      </c>
      <c r="CX125" s="196">
        <f t="shared" si="706"/>
        <v>0</v>
      </c>
      <c r="CY125" s="196">
        <f t="shared" si="707"/>
        <v>0</v>
      </c>
      <c r="CZ125" s="196">
        <f t="shared" si="707"/>
        <v>0</v>
      </c>
      <c r="DA125" s="196">
        <f t="shared" si="707"/>
        <v>0</v>
      </c>
      <c r="DB125" s="376">
        <f t="shared" si="707"/>
        <v>0</v>
      </c>
      <c r="DC125" s="376">
        <f t="shared" si="707"/>
        <v>0</v>
      </c>
      <c r="DD125" s="376">
        <f t="shared" si="707"/>
        <v>0</v>
      </c>
      <c r="DE125" s="376">
        <f t="shared" si="707"/>
        <v>0</v>
      </c>
      <c r="DF125" s="376">
        <f t="shared" si="707"/>
        <v>0</v>
      </c>
      <c r="DG125" s="376">
        <f t="shared" si="707"/>
        <v>0</v>
      </c>
      <c r="DH125" s="376">
        <f t="shared" si="707"/>
        <v>0</v>
      </c>
      <c r="DI125" s="376">
        <f t="shared" si="708"/>
        <v>0</v>
      </c>
      <c r="DJ125" s="376">
        <f t="shared" si="708"/>
        <v>0</v>
      </c>
      <c r="DK125" s="376">
        <f t="shared" si="708"/>
        <v>0</v>
      </c>
      <c r="DL125" s="376">
        <f t="shared" si="708"/>
        <v>0</v>
      </c>
      <c r="DM125" s="376">
        <f t="shared" si="708"/>
        <v>0</v>
      </c>
      <c r="DN125" s="376">
        <f t="shared" si="708"/>
        <v>0</v>
      </c>
      <c r="DO125" s="376">
        <f t="shared" si="708"/>
        <v>0</v>
      </c>
      <c r="DP125" s="376">
        <f t="shared" si="708"/>
        <v>0</v>
      </c>
      <c r="DQ125" s="376">
        <f t="shared" si="708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54">
        <v>0</v>
      </c>
      <c r="BJ126" s="494">
        <v>0</v>
      </c>
      <c r="BK126" s="100">
        <v>0</v>
      </c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704"/>
        <v>0</v>
      </c>
      <c r="BV126" s="101">
        <f t="shared" si="704"/>
        <v>0</v>
      </c>
      <c r="BW126" s="101">
        <f t="shared" si="704"/>
        <v>0</v>
      </c>
      <c r="BX126" s="101">
        <f t="shared" si="704"/>
        <v>0</v>
      </c>
      <c r="BY126" s="101">
        <f t="shared" si="704"/>
        <v>0</v>
      </c>
      <c r="BZ126" s="101">
        <f t="shared" si="704"/>
        <v>0</v>
      </c>
      <c r="CA126" s="101">
        <f t="shared" si="704"/>
        <v>0</v>
      </c>
      <c r="CB126" s="101">
        <f t="shared" si="704"/>
        <v>0</v>
      </c>
      <c r="CC126" s="101">
        <f t="shared" si="704"/>
        <v>0</v>
      </c>
      <c r="CD126" s="396">
        <f t="shared" si="704"/>
        <v>0</v>
      </c>
      <c r="CE126" s="101">
        <f t="shared" si="705"/>
        <v>0</v>
      </c>
      <c r="CF126" s="101">
        <f t="shared" si="705"/>
        <v>0</v>
      </c>
      <c r="CG126" s="101">
        <f t="shared" si="705"/>
        <v>0</v>
      </c>
      <c r="CH126" s="101">
        <f t="shared" si="705"/>
        <v>0</v>
      </c>
      <c r="CI126" s="101">
        <f t="shared" si="705"/>
        <v>0</v>
      </c>
      <c r="CJ126" s="237">
        <f t="shared" si="705"/>
        <v>0</v>
      </c>
      <c r="CK126" s="237">
        <f t="shared" si="705"/>
        <v>0</v>
      </c>
      <c r="CL126" s="237">
        <f t="shared" si="705"/>
        <v>0</v>
      </c>
      <c r="CM126" s="237">
        <f t="shared" si="705"/>
        <v>0</v>
      </c>
      <c r="CN126" s="196">
        <f t="shared" si="705"/>
        <v>0</v>
      </c>
      <c r="CO126" s="196">
        <f t="shared" si="706"/>
        <v>0</v>
      </c>
      <c r="CP126" s="376">
        <f t="shared" si="706"/>
        <v>0</v>
      </c>
      <c r="CQ126" s="196">
        <f t="shared" si="706"/>
        <v>0</v>
      </c>
      <c r="CR126" s="196">
        <f t="shared" si="706"/>
        <v>0</v>
      </c>
      <c r="CS126" s="196">
        <f t="shared" si="706"/>
        <v>0</v>
      </c>
      <c r="CT126" s="196">
        <f t="shared" si="706"/>
        <v>0</v>
      </c>
      <c r="CU126" s="196">
        <f t="shared" si="706"/>
        <v>0</v>
      </c>
      <c r="CV126" s="196">
        <f t="shared" si="706"/>
        <v>0</v>
      </c>
      <c r="CW126" s="196">
        <f t="shared" si="706"/>
        <v>0</v>
      </c>
      <c r="CX126" s="196">
        <f t="shared" si="706"/>
        <v>0</v>
      </c>
      <c r="CY126" s="196">
        <f t="shared" si="707"/>
        <v>0</v>
      </c>
      <c r="CZ126" s="196">
        <f t="shared" si="707"/>
        <v>0</v>
      </c>
      <c r="DA126" s="196">
        <f t="shared" si="707"/>
        <v>0</v>
      </c>
      <c r="DB126" s="376">
        <f t="shared" si="707"/>
        <v>0</v>
      </c>
      <c r="DC126" s="376">
        <f t="shared" si="707"/>
        <v>0</v>
      </c>
      <c r="DD126" s="376">
        <f t="shared" si="707"/>
        <v>0</v>
      </c>
      <c r="DE126" s="376">
        <f t="shared" si="707"/>
        <v>0</v>
      </c>
      <c r="DF126" s="376">
        <f t="shared" si="707"/>
        <v>0</v>
      </c>
      <c r="DG126" s="376">
        <f t="shared" si="707"/>
        <v>0</v>
      </c>
      <c r="DH126" s="376">
        <f t="shared" si="707"/>
        <v>0</v>
      </c>
      <c r="DI126" s="376">
        <f t="shared" si="708"/>
        <v>0</v>
      </c>
      <c r="DJ126" s="376">
        <f t="shared" si="708"/>
        <v>0</v>
      </c>
      <c r="DK126" s="376">
        <f t="shared" si="708"/>
        <v>0</v>
      </c>
      <c r="DL126" s="376">
        <f t="shared" si="708"/>
        <v>0</v>
      </c>
      <c r="DM126" s="376">
        <f t="shared" si="708"/>
        <v>0</v>
      </c>
      <c r="DN126" s="376">
        <f t="shared" si="708"/>
        <v>0</v>
      </c>
      <c r="DO126" s="376">
        <f t="shared" si="708"/>
        <v>0</v>
      </c>
      <c r="DP126" s="376">
        <f t="shared" si="708"/>
        <v>0</v>
      </c>
      <c r="DQ126" s="376">
        <f t="shared" si="708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709" ref="C127:Q127">SUM(C122:C126)</f>
        <v>6645</v>
      </c>
      <c r="D127" s="115">
        <f t="shared" si="709"/>
        <v>7357</v>
      </c>
      <c r="E127" s="115">
        <f t="shared" si="709"/>
        <v>8502</v>
      </c>
      <c r="F127" s="116">
        <f t="shared" si="709"/>
        <v>9057</v>
      </c>
      <c r="G127" s="115">
        <f t="shared" si="709"/>
        <v>9364</v>
      </c>
      <c r="H127" s="116">
        <f t="shared" si="709"/>
        <v>9652</v>
      </c>
      <c r="I127" s="115">
        <f t="shared" si="709"/>
        <v>9786</v>
      </c>
      <c r="J127" s="116">
        <f t="shared" si="709"/>
        <v>9722</v>
      </c>
      <c r="K127" s="115">
        <f t="shared" si="709"/>
        <v>9340</v>
      </c>
      <c r="L127" s="117">
        <f t="shared" si="709"/>
        <v>8926</v>
      </c>
      <c r="M127" s="116">
        <f t="shared" si="709"/>
        <v>8347</v>
      </c>
      <c r="N127" s="116">
        <f t="shared" si="709"/>
        <v>7971</v>
      </c>
      <c r="O127" s="116">
        <f t="shared" si="709"/>
        <v>7866</v>
      </c>
      <c r="P127" s="116">
        <f t="shared" si="709"/>
        <v>7382</v>
      </c>
      <c r="Q127" s="116">
        <f t="shared" si="709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>
        <v>28487</v>
      </c>
      <c r="BI127" s="114">
        <v>30733</v>
      </c>
      <c r="BJ127" s="509">
        <v>32344</v>
      </c>
      <c r="BK127" s="117">
        <v>31853</v>
      </c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710" ref="BU127:BY127">SUM(BU122:BU126)</f>
        <v>1221</v>
      </c>
      <c r="BV127" s="118">
        <f t="shared" si="710"/>
        <v>25</v>
      </c>
      <c r="BW127" s="118">
        <f t="shared" si="710"/>
        <v>-2204</v>
      </c>
      <c r="BX127" s="118">
        <f t="shared" si="710"/>
        <v>-3171</v>
      </c>
      <c r="BY127" s="118">
        <f t="shared" si="710"/>
        <v>-3334</v>
      </c>
      <c r="BZ127" s="118">
        <f t="shared" si="711" ref="BZ127:CH127">SUM(BZ122:BZ126)</f>
        <v>-3644</v>
      </c>
      <c r="CA127" s="118">
        <f t="shared" si="711"/>
        <v>-3766</v>
      </c>
      <c r="CB127" s="118">
        <f t="shared" si="711"/>
        <v>-2479</v>
      </c>
      <c r="CC127" s="118">
        <f t="shared" si="711"/>
        <v>-1385</v>
      </c>
      <c r="CD127" s="397">
        <f t="shared" si="711"/>
        <v>-412</v>
      </c>
      <c r="CE127" s="118">
        <f t="shared" si="711"/>
        <v>771</v>
      </c>
      <c r="CF127" s="118">
        <f t="shared" si="711"/>
        <v>1981</v>
      </c>
      <c r="CG127" s="118">
        <f t="shared" si="711"/>
        <v>2749</v>
      </c>
      <c r="CH127" s="118">
        <f t="shared" si="711"/>
        <v>19783</v>
      </c>
      <c r="CI127" s="118">
        <f t="shared" si="712" ref="CI127:CJ127">SUM(CI122:CI126)</f>
        <v>22650</v>
      </c>
      <c r="CJ127" s="238">
        <f t="shared" si="712"/>
        <v>24353</v>
      </c>
      <c r="CK127" s="238">
        <f t="shared" si="713" ref="CK127:CL127">SUM(CK122:CK126)</f>
        <v>19903</v>
      </c>
      <c r="CL127" s="238">
        <f t="shared" si="713"/>
        <v>20415</v>
      </c>
      <c r="CM127" s="238">
        <f t="shared" si="714" ref="CM127:CN127">SUM(CM122:CM126)</f>
        <v>21213</v>
      </c>
      <c r="CN127" s="197">
        <f t="shared" si="714"/>
        <v>20274</v>
      </c>
      <c r="CO127" s="197">
        <f t="shared" si="715" ref="CO127:CQ127">SUM(CO122:CO126)</f>
        <v>18871</v>
      </c>
      <c r="CP127" s="377">
        <f t="shared" si="715"/>
        <v>16770</v>
      </c>
      <c r="CQ127" s="197">
        <f t="shared" si="715"/>
        <v>15138</v>
      </c>
      <c r="CR127" s="197">
        <f t="shared" si="716" ref="CR127:CS127">SUM(CR122:CR126)</f>
        <v>13734</v>
      </c>
      <c r="CS127" s="197">
        <f t="shared" si="716"/>
        <v>12497</v>
      </c>
      <c r="CT127" s="197">
        <f t="shared" si="717" ref="CT127">SUM(CT122:CT126)</f>
        <v>-7020</v>
      </c>
      <c r="CU127" s="197">
        <f t="shared" si="718" ref="CU127">SUM(CU122:CU126)</f>
        <v>-8239</v>
      </c>
      <c r="CV127" s="197">
        <f t="shared" si="719" ref="CV127">SUM(CV122:CV126)</f>
        <v>-10047</v>
      </c>
      <c r="CW127" s="197">
        <f t="shared" si="720" ref="CW127">SUM(CW122:CW126)</f>
        <v>-6768</v>
      </c>
      <c r="CX127" s="197">
        <f t="shared" si="721" ref="CX127">SUM(CX122:CX126)</f>
        <v>-8143</v>
      </c>
      <c r="CY127" s="197">
        <f t="shared" si="722" ref="CY127">SUM(CY122:CY126)</f>
        <v>-10289</v>
      </c>
      <c r="CZ127" s="197">
        <f t="shared" si="723" ref="CZ127">SUM(CZ122:CZ126)</f>
        <v>-10376</v>
      </c>
      <c r="DA127" s="197">
        <f t="shared" si="724" ref="DA127">SUM(DA122:DA126)</f>
        <v>-10294</v>
      </c>
      <c r="DB127" s="377">
        <f t="shared" si="725" ref="DB127">SUM(DB122:DB126)</f>
        <v>-9299</v>
      </c>
      <c r="DC127" s="377">
        <f t="shared" si="726" ref="DC127">SUM(DC122:DC126)</f>
        <v>-8242</v>
      </c>
      <c r="DD127" s="377">
        <f t="shared" si="727" ref="DD127">SUM(DD122:DD126)</f>
        <v>-7294</v>
      </c>
      <c r="DE127" s="377">
        <f t="shared" si="728" ref="DE127">SUM(DE122:DE126)</f>
        <v>-5534</v>
      </c>
      <c r="DF127" s="377">
        <f t="shared" si="729" ref="DF127">SUM(DF122:DF126)</f>
        <v>-1524</v>
      </c>
      <c r="DG127" s="377">
        <f t="shared" si="730" ref="DG127">SUM(DG122:DG126)</f>
        <v>-825</v>
      </c>
      <c r="DH127" s="377">
        <f t="shared" si="731" ref="DH127">SUM(DH122:DH126)</f>
        <v>-172</v>
      </c>
      <c r="DI127" s="377">
        <f t="shared" si="732" ref="DI127">SUM(DI122:DI126)</f>
        <v>1676</v>
      </c>
      <c r="DJ127" s="377">
        <f t="shared" si="733" ref="DJ127">SUM(DJ122:DJ126)</f>
        <v>2548</v>
      </c>
      <c r="DK127" s="377">
        <f t="shared" si="734" ref="DK127:DL127">SUM(DK122:DK126)</f>
        <v>3490</v>
      </c>
      <c r="DL127" s="377">
        <f t="shared" si="734"/>
        <v>2768</v>
      </c>
      <c r="DM127" s="377">
        <f t="shared" si="735" ref="DM127:DN127">SUM(DM122:DM126)</f>
        <v>2339</v>
      </c>
      <c r="DN127" s="377">
        <f t="shared" si="735"/>
        <v>12502</v>
      </c>
      <c r="DO127" s="377">
        <f t="shared" si="736" ref="DO127:DP127">SUM(DO122:DO126)</f>
        <v>14719</v>
      </c>
      <c r="DP127" s="377">
        <f t="shared" si="736"/>
        <v>15952</v>
      </c>
      <c r="DQ127" s="377">
        <f t="shared" si="737" ref="DQ127">SUM(DQ122:DQ126)</f>
        <v>14275</v>
      </c>
      <c r="EA127" s="265"/>
      <c r="EB127" s="78">
        <f>SUM(EB122:EB126)</f>
        <v>31853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80"/>
      <c r="BJ128" s="499"/>
      <c r="BK128" s="293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>
        <v>187</v>
      </c>
      <c r="BI129" s="104">
        <v>127</v>
      </c>
      <c r="BJ129" s="510">
        <v>123</v>
      </c>
      <c r="BK129" s="103">
        <v>686</v>
      </c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38" ref="BU129:CD133">O129-C129</f>
        <v>0</v>
      </c>
      <c r="BV129" s="102">
        <f t="shared" si="738"/>
        <v>-2277</v>
      </c>
      <c r="BW129" s="102">
        <f t="shared" si="738"/>
        <v>-1914</v>
      </c>
      <c r="BX129" s="102">
        <f t="shared" si="738"/>
        <v>-1880</v>
      </c>
      <c r="BY129" s="102">
        <f t="shared" si="738"/>
        <v>-1015</v>
      </c>
      <c r="BZ129" s="102">
        <f t="shared" si="738"/>
        <v>-2078</v>
      </c>
      <c r="CA129" s="102">
        <f t="shared" si="738"/>
        <v>-2118</v>
      </c>
      <c r="CB129" s="102">
        <f t="shared" si="738"/>
        <v>-1232</v>
      </c>
      <c r="CC129" s="102">
        <f t="shared" si="738"/>
        <v>-292</v>
      </c>
      <c r="CD129" s="376">
        <f t="shared" si="738"/>
        <v>0</v>
      </c>
      <c r="CE129" s="102">
        <f t="shared" si="739" ref="CE129:CN133">Y129-M129</f>
        <v>0</v>
      </c>
      <c r="CF129" s="102">
        <f t="shared" si="739"/>
        <v>0</v>
      </c>
      <c r="CG129" s="102">
        <f t="shared" si="739"/>
        <v>0</v>
      </c>
      <c r="CH129" s="102">
        <f t="shared" si="739"/>
        <v>0</v>
      </c>
      <c r="CI129" s="102">
        <f t="shared" si="739"/>
        <v>0</v>
      </c>
      <c r="CJ129" s="196">
        <f t="shared" si="739"/>
        <v>0</v>
      </c>
      <c r="CK129" s="196">
        <f t="shared" si="739"/>
        <v>1355</v>
      </c>
      <c r="CL129" s="196">
        <f t="shared" si="739"/>
        <v>1683</v>
      </c>
      <c r="CM129" s="196">
        <f t="shared" si="739"/>
        <v>1572</v>
      </c>
      <c r="CN129" s="196">
        <f t="shared" si="739"/>
        <v>1487</v>
      </c>
      <c r="CO129" s="196">
        <f t="shared" si="740" ref="CO129:CX133">AI129-W129</f>
        <v>729</v>
      </c>
      <c r="CP129" s="376">
        <f t="shared" si="740"/>
        <v>111</v>
      </c>
      <c r="CQ129" s="196">
        <f t="shared" si="740"/>
        <v>0</v>
      </c>
      <c r="CR129" s="196">
        <f t="shared" si="740"/>
        <v>0</v>
      </c>
      <c r="CS129" s="196">
        <f t="shared" si="740"/>
        <v>129</v>
      </c>
      <c r="CT129" s="196">
        <f t="shared" si="740"/>
        <v>1080</v>
      </c>
      <c r="CU129" s="196">
        <f t="shared" si="740"/>
        <v>1370</v>
      </c>
      <c r="CV129" s="196">
        <f t="shared" si="740"/>
        <v>951</v>
      </c>
      <c r="CW129" s="196">
        <f t="shared" si="740"/>
        <v>-93</v>
      </c>
      <c r="CX129" s="196">
        <f t="shared" si="740"/>
        <v>-387</v>
      </c>
      <c r="CY129" s="196">
        <f t="shared" si="741" ref="CY129:DH133">AS129-AG129</f>
        <v>-685</v>
      </c>
      <c r="CZ129" s="196">
        <f t="shared" si="741"/>
        <v>196</v>
      </c>
      <c r="DA129" s="196">
        <f t="shared" si="741"/>
        <v>-729</v>
      </c>
      <c r="DB129" s="376">
        <f t="shared" si="741"/>
        <v>-44</v>
      </c>
      <c r="DC129" s="376">
        <f t="shared" si="741"/>
        <v>0</v>
      </c>
      <c r="DD129" s="376">
        <f t="shared" si="741"/>
        <v>40</v>
      </c>
      <c r="DE129" s="376">
        <f t="shared" si="741"/>
        <v>244</v>
      </c>
      <c r="DF129" s="376">
        <f t="shared" si="741"/>
        <v>-140</v>
      </c>
      <c r="DG129" s="376">
        <f t="shared" si="741"/>
        <v>-392</v>
      </c>
      <c r="DH129" s="376">
        <f t="shared" si="741"/>
        <v>170</v>
      </c>
      <c r="DI129" s="376">
        <f t="shared" si="742" ref="DI129:DQ133">BC129-AQ129</f>
        <v>-3</v>
      </c>
      <c r="DJ129" s="376">
        <f t="shared" si="742"/>
        <v>638</v>
      </c>
      <c r="DK129" s="376">
        <f t="shared" si="742"/>
        <v>670</v>
      </c>
      <c r="DL129" s="376">
        <f t="shared" si="742"/>
        <v>394</v>
      </c>
      <c r="DM129" s="376">
        <f t="shared" si="742"/>
        <v>860</v>
      </c>
      <c r="DN129" s="376">
        <f t="shared" si="742"/>
        <v>120</v>
      </c>
      <c r="DO129" s="376">
        <f t="shared" si="742"/>
        <v>127</v>
      </c>
      <c r="DP129" s="376">
        <f t="shared" si="742"/>
        <v>83</v>
      </c>
      <c r="DQ129" s="376">
        <f t="shared" si="742"/>
        <v>313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686</v>
      </c>
    </row>
    <row r="130" spans="1:132" s="52" customFormat="1" ht="1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>
        <v>22</v>
      </c>
      <c r="BI130" s="104">
        <v>11</v>
      </c>
      <c r="BJ130" s="510">
        <v>11</v>
      </c>
      <c r="BK130" s="103">
        <v>40</v>
      </c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38"/>
        <v>0</v>
      </c>
      <c r="BV130" s="102">
        <f t="shared" si="738"/>
        <v>-208</v>
      </c>
      <c r="BW130" s="102">
        <f t="shared" si="738"/>
        <v>-749</v>
      </c>
      <c r="BX130" s="102">
        <f t="shared" si="738"/>
        <v>-585</v>
      </c>
      <c r="BY130" s="102">
        <f t="shared" si="738"/>
        <v>-353</v>
      </c>
      <c r="BZ130" s="102">
        <f t="shared" si="738"/>
        <v>-730</v>
      </c>
      <c r="CA130" s="102">
        <f t="shared" si="738"/>
        <v>-673</v>
      </c>
      <c r="CB130" s="102">
        <f t="shared" si="738"/>
        <v>-403</v>
      </c>
      <c r="CC130" s="102">
        <f t="shared" si="738"/>
        <v>-25</v>
      </c>
      <c r="CD130" s="376">
        <f t="shared" si="738"/>
        <v>0</v>
      </c>
      <c r="CE130" s="102">
        <f t="shared" si="739"/>
        <v>0</v>
      </c>
      <c r="CF130" s="102">
        <f t="shared" si="739"/>
        <v>0</v>
      </c>
      <c r="CG130" s="102">
        <f t="shared" si="739"/>
        <v>0</v>
      </c>
      <c r="CH130" s="102">
        <f t="shared" si="739"/>
        <v>0</v>
      </c>
      <c r="CI130" s="102">
        <f t="shared" si="739"/>
        <v>0</v>
      </c>
      <c r="CJ130" s="196">
        <f t="shared" si="739"/>
        <v>0</v>
      </c>
      <c r="CK130" s="196">
        <f t="shared" si="739"/>
        <v>56</v>
      </c>
      <c r="CL130" s="196">
        <f t="shared" si="739"/>
        <v>489</v>
      </c>
      <c r="CM130" s="196">
        <f t="shared" si="739"/>
        <v>443</v>
      </c>
      <c r="CN130" s="196">
        <f t="shared" si="739"/>
        <v>543</v>
      </c>
      <c r="CO130" s="196">
        <f t="shared" si="740"/>
        <v>207</v>
      </c>
      <c r="CP130" s="376">
        <f t="shared" si="740"/>
        <v>27</v>
      </c>
      <c r="CQ130" s="196">
        <f t="shared" si="740"/>
        <v>0</v>
      </c>
      <c r="CR130" s="196">
        <f t="shared" si="740"/>
        <v>0</v>
      </c>
      <c r="CS130" s="196">
        <f t="shared" si="740"/>
        <v>20</v>
      </c>
      <c r="CT130" s="196">
        <f t="shared" si="740"/>
        <v>52</v>
      </c>
      <c r="CU130" s="196">
        <f t="shared" si="740"/>
        <v>769</v>
      </c>
      <c r="CV130" s="196">
        <f t="shared" si="740"/>
        <v>419</v>
      </c>
      <c r="CW130" s="196">
        <f t="shared" si="740"/>
        <v>454</v>
      </c>
      <c r="CX130" s="196">
        <f t="shared" si="740"/>
        <v>27</v>
      </c>
      <c r="CY130" s="196">
        <f t="shared" si="741"/>
        <v>-86</v>
      </c>
      <c r="CZ130" s="196">
        <f t="shared" si="741"/>
        <v>209</v>
      </c>
      <c r="DA130" s="196">
        <f t="shared" si="741"/>
        <v>-207</v>
      </c>
      <c r="DB130" s="376">
        <f t="shared" si="741"/>
        <v>-26</v>
      </c>
      <c r="DC130" s="376">
        <f t="shared" si="741"/>
        <v>0</v>
      </c>
      <c r="DD130" s="376">
        <f t="shared" si="741"/>
        <v>2</v>
      </c>
      <c r="DE130" s="376">
        <f t="shared" si="741"/>
        <v>3</v>
      </c>
      <c r="DF130" s="376">
        <f t="shared" si="741"/>
        <v>-13</v>
      </c>
      <c r="DG130" s="376">
        <f t="shared" si="741"/>
        <v>-188</v>
      </c>
      <c r="DH130" s="376">
        <f t="shared" si="741"/>
        <v>230</v>
      </c>
      <c r="DI130" s="376">
        <f t="shared" si="742"/>
        <v>234</v>
      </c>
      <c r="DJ130" s="376">
        <f t="shared" si="742"/>
        <v>400</v>
      </c>
      <c r="DK130" s="376">
        <f t="shared" si="742"/>
        <v>381</v>
      </c>
      <c r="DL130" s="376">
        <f t="shared" si="742"/>
        <v>148</v>
      </c>
      <c r="DM130" s="376">
        <f t="shared" si="742"/>
        <v>437</v>
      </c>
      <c r="DN130" s="376">
        <f t="shared" si="742"/>
        <v>21</v>
      </c>
      <c r="DO130" s="376">
        <f t="shared" si="742"/>
        <v>11</v>
      </c>
      <c r="DP130" s="376">
        <f t="shared" si="742"/>
        <v>9</v>
      </c>
      <c r="DQ130" s="376">
        <f t="shared" si="742"/>
        <v>17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40</v>
      </c>
    </row>
    <row r="131" spans="1:132" s="52" customFormat="1" ht="1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>
        <v>42</v>
      </c>
      <c r="BI131" s="104">
        <v>56</v>
      </c>
      <c r="BJ131" s="510">
        <v>43</v>
      </c>
      <c r="BK131" s="103">
        <v>37</v>
      </c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38"/>
        <v>-38</v>
      </c>
      <c r="BV131" s="102">
        <f t="shared" si="738"/>
        <v>-64</v>
      </c>
      <c r="BW131" s="102">
        <f t="shared" si="738"/>
        <v>-61</v>
      </c>
      <c r="BX131" s="102">
        <f t="shared" si="738"/>
        <v>-89</v>
      </c>
      <c r="BY131" s="102">
        <f t="shared" si="738"/>
        <v>-32</v>
      </c>
      <c r="BZ131" s="102">
        <f t="shared" si="738"/>
        <v>-78</v>
      </c>
      <c r="CA131" s="102">
        <f t="shared" si="738"/>
        <v>-68</v>
      </c>
      <c r="CB131" s="102">
        <f t="shared" si="738"/>
        <v>-12</v>
      </c>
      <c r="CC131" s="102">
        <f t="shared" si="738"/>
        <v>-20</v>
      </c>
      <c r="CD131" s="376">
        <f t="shared" si="738"/>
        <v>-29</v>
      </c>
      <c r="CE131" s="102">
        <f t="shared" si="739"/>
        <v>-30</v>
      </c>
      <c r="CF131" s="102">
        <f t="shared" si="739"/>
        <v>-74</v>
      </c>
      <c r="CG131" s="102">
        <f t="shared" si="739"/>
        <v>-38</v>
      </c>
      <c r="CH131" s="102">
        <f t="shared" si="739"/>
        <v>20</v>
      </c>
      <c r="CI131" s="102">
        <f t="shared" si="739"/>
        <v>32</v>
      </c>
      <c r="CJ131" s="196">
        <f t="shared" si="739"/>
        <v>22</v>
      </c>
      <c r="CK131" s="196">
        <f t="shared" si="739"/>
        <v>37</v>
      </c>
      <c r="CL131" s="196">
        <f t="shared" si="739"/>
        <v>27</v>
      </c>
      <c r="CM131" s="196">
        <f t="shared" si="739"/>
        <v>90</v>
      </c>
      <c r="CN131" s="196">
        <f t="shared" si="739"/>
        <v>19</v>
      </c>
      <c r="CO131" s="196">
        <f t="shared" si="740"/>
        <v>41</v>
      </c>
      <c r="CP131" s="376">
        <f t="shared" si="740"/>
        <v>40</v>
      </c>
      <c r="CQ131" s="196">
        <f t="shared" si="740"/>
        <v>-27</v>
      </c>
      <c r="CR131" s="196">
        <f t="shared" si="740"/>
        <v>-20</v>
      </c>
      <c r="CS131" s="196">
        <f t="shared" si="740"/>
        <v>42</v>
      </c>
      <c r="CT131" s="196">
        <f t="shared" si="740"/>
        <v>47</v>
      </c>
      <c r="CU131" s="196">
        <f t="shared" si="740"/>
        <v>36</v>
      </c>
      <c r="CV131" s="196">
        <f t="shared" si="740"/>
        <v>18</v>
      </c>
      <c r="CW131" s="196">
        <f t="shared" si="740"/>
        <v>34</v>
      </c>
      <c r="CX131" s="196">
        <f t="shared" si="740"/>
        <v>23</v>
      </c>
      <c r="CY131" s="196">
        <f t="shared" si="741"/>
        <v>-58</v>
      </c>
      <c r="CZ131" s="196">
        <f t="shared" si="741"/>
        <v>40</v>
      </c>
      <c r="DA131" s="196">
        <f t="shared" si="741"/>
        <v>-56</v>
      </c>
      <c r="DB131" s="376">
        <f t="shared" si="741"/>
        <v>-13</v>
      </c>
      <c r="DC131" s="376">
        <f t="shared" si="741"/>
        <v>10</v>
      </c>
      <c r="DD131" s="376">
        <f t="shared" si="741"/>
        <v>10</v>
      </c>
      <c r="DE131" s="376">
        <f t="shared" si="741"/>
        <v>18</v>
      </c>
      <c r="DF131" s="376">
        <f t="shared" si="741"/>
        <v>16</v>
      </c>
      <c r="DG131" s="376">
        <f t="shared" si="741"/>
        <v>-30</v>
      </c>
      <c r="DH131" s="376">
        <f t="shared" si="741"/>
        <v>45</v>
      </c>
      <c r="DI131" s="376">
        <f t="shared" si="742"/>
        <v>0</v>
      </c>
      <c r="DJ131" s="376">
        <f t="shared" si="742"/>
        <v>69</v>
      </c>
      <c r="DK131" s="376">
        <f t="shared" si="742"/>
        <v>57</v>
      </c>
      <c r="DL131" s="376">
        <f t="shared" si="742"/>
        <v>6</v>
      </c>
      <c r="DM131" s="376">
        <f t="shared" si="742"/>
        <v>55</v>
      </c>
      <c r="DN131" s="376">
        <f t="shared" si="742"/>
        <v>7</v>
      </c>
      <c r="DO131" s="376">
        <f t="shared" si="742"/>
        <v>46</v>
      </c>
      <c r="DP131" s="376">
        <f t="shared" si="742"/>
        <v>33</v>
      </c>
      <c r="DQ131" s="376">
        <f t="shared" si="742"/>
        <v>-35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37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>
        <v>1</v>
      </c>
      <c r="BI132" s="104">
        <v>3</v>
      </c>
      <c r="BJ132" s="510">
        <v>1</v>
      </c>
      <c r="BK132" s="103">
        <v>3</v>
      </c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38"/>
        <v>1</v>
      </c>
      <c r="BV132" s="102">
        <f t="shared" si="738"/>
        <v>0</v>
      </c>
      <c r="BW132" s="102">
        <f t="shared" si="738"/>
        <v>0</v>
      </c>
      <c r="BX132" s="102">
        <f t="shared" si="738"/>
        <v>-2</v>
      </c>
      <c r="BY132" s="102">
        <f t="shared" si="738"/>
        <v>-1</v>
      </c>
      <c r="BZ132" s="102">
        <f t="shared" si="738"/>
        <v>-3</v>
      </c>
      <c r="CA132" s="102">
        <f t="shared" si="738"/>
        <v>0</v>
      </c>
      <c r="CB132" s="102">
        <f t="shared" si="738"/>
        <v>4</v>
      </c>
      <c r="CC132" s="102">
        <f t="shared" si="738"/>
        <v>1</v>
      </c>
      <c r="CD132" s="376">
        <f t="shared" si="738"/>
        <v>0</v>
      </c>
      <c r="CE132" s="102">
        <f t="shared" si="739"/>
        <v>-2</v>
      </c>
      <c r="CF132" s="102">
        <f t="shared" si="739"/>
        <v>-4</v>
      </c>
      <c r="CG132" s="102">
        <f t="shared" si="739"/>
        <v>-1</v>
      </c>
      <c r="CH132" s="102">
        <f t="shared" si="739"/>
        <v>0</v>
      </c>
      <c r="CI132" s="102">
        <f t="shared" si="739"/>
        <v>0</v>
      </c>
      <c r="CJ132" s="196">
        <f t="shared" si="739"/>
        <v>2</v>
      </c>
      <c r="CK132" s="196">
        <f t="shared" si="739"/>
        <v>1</v>
      </c>
      <c r="CL132" s="196">
        <f t="shared" si="739"/>
        <v>2</v>
      </c>
      <c r="CM132" s="196">
        <f t="shared" si="739"/>
        <v>5</v>
      </c>
      <c r="CN132" s="196">
        <f t="shared" si="739"/>
        <v>-1</v>
      </c>
      <c r="CO132" s="196">
        <f t="shared" si="740"/>
        <v>-1</v>
      </c>
      <c r="CP132" s="376">
        <f t="shared" si="740"/>
        <v>1</v>
      </c>
      <c r="CQ132" s="196">
        <f t="shared" si="740"/>
        <v>0</v>
      </c>
      <c r="CR132" s="196">
        <f t="shared" si="740"/>
        <v>-1</v>
      </c>
      <c r="CS132" s="196">
        <f t="shared" si="740"/>
        <v>4</v>
      </c>
      <c r="CT132" s="196">
        <f t="shared" si="740"/>
        <v>3</v>
      </c>
      <c r="CU132" s="196">
        <f t="shared" si="740"/>
        <v>1</v>
      </c>
      <c r="CV132" s="196">
        <f t="shared" si="740"/>
        <v>2</v>
      </c>
      <c r="CW132" s="196">
        <f t="shared" si="740"/>
        <v>4</v>
      </c>
      <c r="CX132" s="196">
        <f t="shared" si="740"/>
        <v>-1</v>
      </c>
      <c r="CY132" s="196">
        <f t="shared" si="741"/>
        <v>-5</v>
      </c>
      <c r="CZ132" s="196">
        <f t="shared" si="741"/>
        <v>2</v>
      </c>
      <c r="DA132" s="196">
        <f t="shared" si="741"/>
        <v>0</v>
      </c>
      <c r="DB132" s="376">
        <f t="shared" si="741"/>
        <v>-1</v>
      </c>
      <c r="DC132" s="376">
        <f t="shared" si="741"/>
        <v>0</v>
      </c>
      <c r="DD132" s="376">
        <f t="shared" si="741"/>
        <v>0</v>
      </c>
      <c r="DE132" s="376">
        <f t="shared" si="741"/>
        <v>-4</v>
      </c>
      <c r="DF132" s="376">
        <f t="shared" si="741"/>
        <v>2</v>
      </c>
      <c r="DG132" s="376">
        <f t="shared" si="741"/>
        <v>0</v>
      </c>
      <c r="DH132" s="376">
        <f t="shared" si="741"/>
        <v>-2</v>
      </c>
      <c r="DI132" s="376">
        <f t="shared" si="742"/>
        <v>-3</v>
      </c>
      <c r="DJ132" s="376">
        <f t="shared" si="742"/>
        <v>2</v>
      </c>
      <c r="DK132" s="376">
        <f t="shared" si="742"/>
        <v>2</v>
      </c>
      <c r="DL132" s="376">
        <f t="shared" si="742"/>
        <v>-3</v>
      </c>
      <c r="DM132" s="376">
        <f t="shared" si="742"/>
        <v>5</v>
      </c>
      <c r="DN132" s="376">
        <f t="shared" si="742"/>
        <v>1</v>
      </c>
      <c r="DO132" s="376">
        <f t="shared" si="742"/>
        <v>3</v>
      </c>
      <c r="DP132" s="376">
        <f t="shared" si="742"/>
        <v>1</v>
      </c>
      <c r="DQ132" s="376">
        <f t="shared" si="742"/>
        <v>3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3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>
        <v>0</v>
      </c>
      <c r="BI133" s="104">
        <v>0</v>
      </c>
      <c r="BJ133" s="510">
        <v>0</v>
      </c>
      <c r="BK133" s="103">
        <v>1</v>
      </c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38"/>
        <v>0</v>
      </c>
      <c r="BV133" s="102">
        <f t="shared" si="738"/>
        <v>0</v>
      </c>
      <c r="BW133" s="102">
        <f t="shared" si="738"/>
        <v>0</v>
      </c>
      <c r="BX133" s="102">
        <f t="shared" si="738"/>
        <v>0</v>
      </c>
      <c r="BY133" s="102">
        <f t="shared" si="738"/>
        <v>0</v>
      </c>
      <c r="BZ133" s="102">
        <f t="shared" si="738"/>
        <v>0</v>
      </c>
      <c r="CA133" s="102">
        <f t="shared" si="738"/>
        <v>0</v>
      </c>
      <c r="CB133" s="102">
        <f t="shared" si="738"/>
        <v>0</v>
      </c>
      <c r="CC133" s="102">
        <f t="shared" si="738"/>
        <v>0</v>
      </c>
      <c r="CD133" s="376">
        <f t="shared" si="738"/>
        <v>0</v>
      </c>
      <c r="CE133" s="102">
        <f t="shared" si="739"/>
        <v>0</v>
      </c>
      <c r="CF133" s="102">
        <f t="shared" si="739"/>
        <v>0</v>
      </c>
      <c r="CG133" s="102">
        <f t="shared" si="739"/>
        <v>0</v>
      </c>
      <c r="CH133" s="102">
        <f t="shared" si="739"/>
        <v>0</v>
      </c>
      <c r="CI133" s="102">
        <f t="shared" si="739"/>
        <v>0</v>
      </c>
      <c r="CJ133" s="196">
        <f t="shared" si="739"/>
        <v>0</v>
      </c>
      <c r="CK133" s="196">
        <f t="shared" si="739"/>
        <v>0</v>
      </c>
      <c r="CL133" s="196">
        <f t="shared" si="739"/>
        <v>0</v>
      </c>
      <c r="CM133" s="196">
        <f t="shared" si="739"/>
        <v>0</v>
      </c>
      <c r="CN133" s="196">
        <f t="shared" si="739"/>
        <v>0</v>
      </c>
      <c r="CO133" s="196">
        <f t="shared" si="740"/>
        <v>0</v>
      </c>
      <c r="CP133" s="376">
        <f t="shared" si="740"/>
        <v>0</v>
      </c>
      <c r="CQ133" s="196">
        <f t="shared" si="740"/>
        <v>0</v>
      </c>
      <c r="CR133" s="196">
        <f t="shared" si="740"/>
        <v>0</v>
      </c>
      <c r="CS133" s="196">
        <f t="shared" si="740"/>
        <v>0</v>
      </c>
      <c r="CT133" s="196">
        <f t="shared" si="740"/>
        <v>0</v>
      </c>
      <c r="CU133" s="196">
        <f t="shared" si="740"/>
        <v>1</v>
      </c>
      <c r="CV133" s="196">
        <f t="shared" si="740"/>
        <v>0</v>
      </c>
      <c r="CW133" s="196">
        <f t="shared" si="740"/>
        <v>0</v>
      </c>
      <c r="CX133" s="196">
        <f t="shared" si="740"/>
        <v>0</v>
      </c>
      <c r="CY133" s="196">
        <f t="shared" si="741"/>
        <v>0</v>
      </c>
      <c r="CZ133" s="196">
        <f t="shared" si="741"/>
        <v>1</v>
      </c>
      <c r="DA133" s="196">
        <f t="shared" si="741"/>
        <v>0</v>
      </c>
      <c r="DB133" s="376">
        <f t="shared" si="741"/>
        <v>0</v>
      </c>
      <c r="DC133" s="376">
        <f t="shared" si="741"/>
        <v>0</v>
      </c>
      <c r="DD133" s="376">
        <f t="shared" si="741"/>
        <v>0</v>
      </c>
      <c r="DE133" s="376">
        <f t="shared" si="741"/>
        <v>0</v>
      </c>
      <c r="DF133" s="376">
        <f t="shared" si="741"/>
        <v>1</v>
      </c>
      <c r="DG133" s="376">
        <f t="shared" si="741"/>
        <v>0</v>
      </c>
      <c r="DH133" s="376">
        <f t="shared" si="741"/>
        <v>0</v>
      </c>
      <c r="DI133" s="376">
        <f t="shared" si="742"/>
        <v>1</v>
      </c>
      <c r="DJ133" s="376">
        <f t="shared" si="742"/>
        <v>0</v>
      </c>
      <c r="DK133" s="376">
        <f t="shared" si="742"/>
        <v>0</v>
      </c>
      <c r="DL133" s="376">
        <f t="shared" si="742"/>
        <v>-1</v>
      </c>
      <c r="DM133" s="376">
        <f t="shared" si="742"/>
        <v>1</v>
      </c>
      <c r="DN133" s="376">
        <f t="shared" si="742"/>
        <v>0</v>
      </c>
      <c r="DO133" s="376">
        <f t="shared" si="742"/>
        <v>0</v>
      </c>
      <c r="DP133" s="376">
        <f t="shared" si="742"/>
        <v>0</v>
      </c>
      <c r="DQ133" s="376">
        <f t="shared" si="742"/>
        <v>1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1</v>
      </c>
    </row>
    <row r="134" spans="1:132" s="66" customFormat="1" ht="15">
      <c r="A134" s="140"/>
      <c r="B134" s="53" t="s">
        <v>144</v>
      </c>
      <c r="C134" s="110">
        <f t="shared" si="743" ref="C134:Q134">SUM(C129:C133)</f>
        <v>88</v>
      </c>
      <c r="D134" s="111">
        <f t="shared" si="743"/>
        <v>2549</v>
      </c>
      <c r="E134" s="111">
        <f t="shared" si="743"/>
        <v>2724</v>
      </c>
      <c r="F134" s="111">
        <f t="shared" si="743"/>
        <v>2556</v>
      </c>
      <c r="G134" s="111">
        <f t="shared" si="743"/>
        <v>1401</v>
      </c>
      <c r="H134" s="112">
        <f t="shared" si="743"/>
        <v>2889</v>
      </c>
      <c r="I134" s="111">
        <f t="shared" si="743"/>
        <v>2859</v>
      </c>
      <c r="J134" s="112">
        <f t="shared" si="743"/>
        <v>1671</v>
      </c>
      <c r="K134" s="111">
        <f t="shared" si="743"/>
        <v>366</v>
      </c>
      <c r="L134" s="113">
        <f t="shared" si="743"/>
        <v>37</v>
      </c>
      <c r="M134" s="112">
        <f t="shared" si="743"/>
        <v>59</v>
      </c>
      <c r="N134" s="112">
        <f t="shared" si="743"/>
        <v>99</v>
      </c>
      <c r="O134" s="112">
        <f t="shared" si="743"/>
        <v>51</v>
      </c>
      <c r="P134" s="112">
        <f t="shared" si="743"/>
        <v>0</v>
      </c>
      <c r="Q134" s="112">
        <f t="shared" si="74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744" ref="X134:AF134">SUM(X129+X130+X131+X132+X133)</f>
        <v>8</v>
      </c>
      <c r="Y134" s="197">
        <f t="shared" si="744"/>
        <v>27</v>
      </c>
      <c r="Z134" s="197">
        <f t="shared" si="744"/>
        <v>21</v>
      </c>
      <c r="AA134" s="197">
        <f t="shared" si="744"/>
        <v>12</v>
      </c>
      <c r="AB134" s="197">
        <f t="shared" si="744"/>
        <v>20</v>
      </c>
      <c r="AC134" s="197">
        <f t="shared" si="744"/>
        <v>32</v>
      </c>
      <c r="AD134" s="197">
        <f t="shared" si="744"/>
        <v>24</v>
      </c>
      <c r="AE134" s="197">
        <f t="shared" si="744"/>
        <v>1449</v>
      </c>
      <c r="AF134" s="197">
        <f t="shared" si="744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>
        <v>252</v>
      </c>
      <c r="BI134" s="110">
        <v>197</v>
      </c>
      <c r="BJ134" s="511">
        <v>178</v>
      </c>
      <c r="BK134" s="113">
        <v>767</v>
      </c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45" ref="BU134:BY134">SUM(BU129:BU133)</f>
        <v>-37</v>
      </c>
      <c r="BV134" s="112">
        <f t="shared" si="745"/>
        <v>-2549</v>
      </c>
      <c r="BW134" s="112">
        <f t="shared" si="745"/>
        <v>-2724</v>
      </c>
      <c r="BX134" s="112">
        <f t="shared" si="745"/>
        <v>-2556</v>
      </c>
      <c r="BY134" s="112">
        <f t="shared" si="745"/>
        <v>-1401</v>
      </c>
      <c r="BZ134" s="112">
        <f t="shared" si="746" ref="BZ134:CH134">SUM(BZ129:BZ133)</f>
        <v>-2889</v>
      </c>
      <c r="CA134" s="112">
        <f t="shared" si="746"/>
        <v>-2859</v>
      </c>
      <c r="CB134" s="112">
        <f t="shared" si="746"/>
        <v>-1643</v>
      </c>
      <c r="CC134" s="112">
        <f t="shared" si="746"/>
        <v>-336</v>
      </c>
      <c r="CD134" s="377">
        <f t="shared" si="746"/>
        <v>-29</v>
      </c>
      <c r="CE134" s="112">
        <f t="shared" si="746"/>
        <v>-32</v>
      </c>
      <c r="CF134" s="112">
        <f t="shared" si="746"/>
        <v>-78</v>
      </c>
      <c r="CG134" s="112">
        <f t="shared" si="746"/>
        <v>-39</v>
      </c>
      <c r="CH134" s="112">
        <f t="shared" si="746"/>
        <v>20</v>
      </c>
      <c r="CI134" s="112">
        <f t="shared" si="747" ref="CI134:CJ134">SUM(CI129:CI133)</f>
        <v>32</v>
      </c>
      <c r="CJ134" s="197">
        <f t="shared" si="747"/>
        <v>24</v>
      </c>
      <c r="CK134" s="197">
        <f t="shared" si="748" ref="CK134:CL134">SUM(CK129:CK133)</f>
        <v>1449</v>
      </c>
      <c r="CL134" s="197">
        <f t="shared" si="748"/>
        <v>2201</v>
      </c>
      <c r="CM134" s="197">
        <f t="shared" si="749" ref="CM134:CN134">SUM(CM129:CM133)</f>
        <v>2110</v>
      </c>
      <c r="CN134" s="197">
        <f t="shared" si="749"/>
        <v>2048</v>
      </c>
      <c r="CO134" s="197">
        <f t="shared" si="750" ref="CO134:CQ134">SUM(CO129:CO133)</f>
        <v>976</v>
      </c>
      <c r="CP134" s="377">
        <f t="shared" si="750"/>
        <v>179</v>
      </c>
      <c r="CQ134" s="197">
        <f t="shared" si="750"/>
        <v>-27</v>
      </c>
      <c r="CR134" s="197">
        <f t="shared" si="751" ref="CR134:CS134">SUM(CR129:CR133)</f>
        <v>-21</v>
      </c>
      <c r="CS134" s="197">
        <f t="shared" si="751"/>
        <v>195</v>
      </c>
      <c r="CT134" s="197">
        <f t="shared" si="752" ref="CT134">SUM(CT129:CT133)</f>
        <v>1182</v>
      </c>
      <c r="CU134" s="197">
        <f t="shared" si="753" ref="CU134">SUM(CU129:CU133)</f>
        <v>2177</v>
      </c>
      <c r="CV134" s="197">
        <f t="shared" si="754" ref="CV134">SUM(CV129:CV133)</f>
        <v>1390</v>
      </c>
      <c r="CW134" s="197">
        <f t="shared" si="755" ref="CW134">SUM(CW129:CW133)</f>
        <v>399</v>
      </c>
      <c r="CX134" s="197">
        <f t="shared" si="756" ref="CX134">SUM(CX129:CX133)</f>
        <v>-338</v>
      </c>
      <c r="CY134" s="197">
        <f t="shared" si="757" ref="CY134">SUM(CY129:CY133)</f>
        <v>-834</v>
      </c>
      <c r="CZ134" s="197">
        <f t="shared" si="758" ref="CZ134">SUM(CZ129:CZ133)</f>
        <v>448</v>
      </c>
      <c r="DA134" s="197">
        <f t="shared" si="759" ref="DA134">SUM(DA129:DA133)</f>
        <v>-992</v>
      </c>
      <c r="DB134" s="377">
        <f t="shared" si="760" ref="DB134">SUM(DB129:DB133)</f>
        <v>-84</v>
      </c>
      <c r="DC134" s="377">
        <f t="shared" si="761" ref="DC134">SUM(DC129:DC133)</f>
        <v>10</v>
      </c>
      <c r="DD134" s="377">
        <f t="shared" si="762" ref="DD134">SUM(DD129:DD133)</f>
        <v>52</v>
      </c>
      <c r="DE134" s="377">
        <f t="shared" si="763" ref="DE134">SUM(DE129:DE133)</f>
        <v>261</v>
      </c>
      <c r="DF134" s="377">
        <f t="shared" si="764" ref="DF134">SUM(DF129:DF133)</f>
        <v>-134</v>
      </c>
      <c r="DG134" s="377">
        <f t="shared" si="765" ref="DG134">SUM(DG129:DG133)</f>
        <v>-610</v>
      </c>
      <c r="DH134" s="377">
        <f t="shared" si="766" ref="DH134">SUM(DH129:DH133)</f>
        <v>443</v>
      </c>
      <c r="DI134" s="377">
        <f t="shared" si="767" ref="DI134">SUM(DI129:DI133)</f>
        <v>229</v>
      </c>
      <c r="DJ134" s="377">
        <f t="shared" si="768" ref="DJ134">SUM(DJ129:DJ133)</f>
        <v>1109</v>
      </c>
      <c r="DK134" s="377">
        <f t="shared" si="769" ref="DK134:DL134">SUM(DK129:DK133)</f>
        <v>1110</v>
      </c>
      <c r="DL134" s="377">
        <f t="shared" si="769"/>
        <v>544</v>
      </c>
      <c r="DM134" s="377">
        <f t="shared" si="770" ref="DM134:DN134">SUM(DM129:DM133)</f>
        <v>1358</v>
      </c>
      <c r="DN134" s="377">
        <f t="shared" si="770"/>
        <v>149</v>
      </c>
      <c r="DO134" s="377">
        <f t="shared" si="771" ref="DO134:DP134">SUM(DO129:DO133)</f>
        <v>187</v>
      </c>
      <c r="DP134" s="377">
        <f t="shared" si="771"/>
        <v>126</v>
      </c>
      <c r="DQ134" s="377">
        <f t="shared" si="772" ref="DQ134">SUM(DQ129:DQ133)</f>
        <v>299</v>
      </c>
      <c r="EA134" s="265"/>
      <c r="EB134" s="78">
        <f>SUM(EB129:EB133)</f>
        <v>767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80"/>
      <c r="BJ135" s="499"/>
      <c r="BK135" s="293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>
        <v>240</v>
      </c>
      <c r="BI136" s="110">
        <v>143</v>
      </c>
      <c r="BJ136" s="511">
        <v>188</v>
      </c>
      <c r="BK136" s="113">
        <v>616</v>
      </c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616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>
        <v>29</v>
      </c>
      <c r="BI137" s="110">
        <v>11</v>
      </c>
      <c r="BJ137" s="511">
        <v>18</v>
      </c>
      <c r="BK137" s="113">
        <v>45</v>
      </c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45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>
        <v>35</v>
      </c>
      <c r="BI138" s="110">
        <v>48</v>
      </c>
      <c r="BJ138" s="511">
        <v>38</v>
      </c>
      <c r="BK138" s="113">
        <v>25</v>
      </c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25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>
        <v>1</v>
      </c>
      <c r="BI139" s="110">
        <v>1</v>
      </c>
      <c r="BJ139" s="511">
        <v>1</v>
      </c>
      <c r="BK139" s="113">
        <v>1</v>
      </c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1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0">
        <v>0</v>
      </c>
      <c r="BJ140" s="511">
        <v>0</v>
      </c>
      <c r="BK140" s="113">
        <v>1</v>
      </c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1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773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>
        <v>305</v>
      </c>
      <c r="BI141" s="110">
        <v>203</v>
      </c>
      <c r="BJ141" s="511">
        <v>245</v>
      </c>
      <c r="BK141" s="113">
        <v>688</v>
      </c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EA141" s="265"/>
      <c r="EB141" s="78">
        <f>SUM(EB136:EB140)</f>
        <v>688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80"/>
      <c r="BJ142" s="499"/>
      <c r="BK142" s="293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>
        <v>25980</v>
      </c>
      <c r="BI143" s="104">
        <v>25971</v>
      </c>
      <c r="BJ143" s="510">
        <v>25847</v>
      </c>
      <c r="BK143" s="103">
        <v>26693</v>
      </c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74" ref="BU143:CD147">O143-C143</f>
        <v>-1754</v>
      </c>
      <c r="BV143" s="102">
        <f t="shared" si="774"/>
        <v>-9060</v>
      </c>
      <c r="BW143" s="102">
        <f t="shared" si="774"/>
        <v>-13991</v>
      </c>
      <c r="BX143" s="102">
        <f t="shared" si="774"/>
        <v>-14826</v>
      </c>
      <c r="BY143" s="102">
        <f t="shared" si="774"/>
        <v>-14689</v>
      </c>
      <c r="BZ143" s="102">
        <f t="shared" si="774"/>
        <v>-14012</v>
      </c>
      <c r="CA143" s="102">
        <f t="shared" si="774"/>
        <v>-14419</v>
      </c>
      <c r="CB143" s="102">
        <f t="shared" si="774"/>
        <v>-13311</v>
      </c>
      <c r="CC143" s="102">
        <f t="shared" si="774"/>
        <v>-10861</v>
      </c>
      <c r="CD143" s="376">
        <f t="shared" si="774"/>
        <v>-9696</v>
      </c>
      <c r="CE143" s="102">
        <f t="shared" si="775" ref="CE143:CN147">Y143-M143</f>
        <v>-8762</v>
      </c>
      <c r="CF143" s="102">
        <f t="shared" si="775"/>
        <v>-9120</v>
      </c>
      <c r="CG143" s="102">
        <f t="shared" si="775"/>
        <v>-5499</v>
      </c>
      <c r="CH143" s="102">
        <f t="shared" si="775"/>
        <v>1288</v>
      </c>
      <c r="CI143" s="102">
        <f t="shared" si="775"/>
        <v>8339</v>
      </c>
      <c r="CJ143" s="196">
        <f t="shared" si="775"/>
        <v>15285</v>
      </c>
      <c r="CK143" s="196">
        <f t="shared" si="775"/>
        <v>24087</v>
      </c>
      <c r="CL143" s="196">
        <f t="shared" si="775"/>
        <v>23696</v>
      </c>
      <c r="CM143" s="196">
        <f t="shared" si="775"/>
        <v>24672</v>
      </c>
      <c r="CN143" s="196">
        <f t="shared" si="775"/>
        <v>21680</v>
      </c>
      <c r="CO143" s="196">
        <f t="shared" si="776" ref="CO143:CX147">AI143-W143</f>
        <v>21531</v>
      </c>
      <c r="CP143" s="376">
        <f t="shared" si="776"/>
        <v>17501</v>
      </c>
      <c r="CQ143" s="196">
        <f t="shared" si="776"/>
        <v>16340</v>
      </c>
      <c r="CR143" s="196">
        <f t="shared" si="776"/>
        <v>17505</v>
      </c>
      <c r="CS143" s="196">
        <f t="shared" si="776"/>
        <v>18944</v>
      </c>
      <c r="CT143" s="196">
        <f t="shared" si="776"/>
        <v>18750</v>
      </c>
      <c r="CU143" s="196">
        <f t="shared" si="776"/>
        <v>11918</v>
      </c>
      <c r="CV143" s="196">
        <f t="shared" si="776"/>
        <v>3779</v>
      </c>
      <c r="CW143" s="196">
        <f t="shared" si="776"/>
        <v>-5321</v>
      </c>
      <c r="CX143" s="196">
        <f t="shared" si="776"/>
        <v>-4532</v>
      </c>
      <c r="CY143" s="196">
        <f t="shared" si="777" ref="CY143:DH147">AS143-AG143</f>
        <v>-7252</v>
      </c>
      <c r="CZ143" s="196">
        <f t="shared" si="777"/>
        <v>-6341</v>
      </c>
      <c r="DA143" s="196">
        <f t="shared" si="777"/>
        <v>-8423</v>
      </c>
      <c r="DB143" s="376">
        <f t="shared" si="777"/>
        <v>-4958</v>
      </c>
      <c r="DC143" s="376">
        <f t="shared" si="777"/>
        <v>-4787</v>
      </c>
      <c r="DD143" s="376">
        <f t="shared" si="777"/>
        <v>-4954</v>
      </c>
      <c r="DE143" s="376">
        <f t="shared" si="777"/>
        <v>-4494</v>
      </c>
      <c r="DF143" s="376">
        <f t="shared" si="777"/>
        <v>-4350</v>
      </c>
      <c r="DG143" s="376">
        <f t="shared" si="777"/>
        <v>-1755</v>
      </c>
      <c r="DH143" s="376">
        <f t="shared" si="777"/>
        <v>1483</v>
      </c>
      <c r="DI143" s="376">
        <f t="shared" si="778" ref="DI143:DQ147">BC143-AQ143</f>
        <v>1338</v>
      </c>
      <c r="DJ143" s="376">
        <f t="shared" si="778"/>
        <v>1994</v>
      </c>
      <c r="DK143" s="376">
        <f t="shared" si="778"/>
        <v>3174</v>
      </c>
      <c r="DL143" s="376">
        <f t="shared" si="778"/>
        <v>4715</v>
      </c>
      <c r="DM143" s="376">
        <f t="shared" si="778"/>
        <v>5255</v>
      </c>
      <c r="DN143" s="376">
        <f t="shared" si="778"/>
        <v>3143</v>
      </c>
      <c r="DO143" s="376">
        <f t="shared" si="778"/>
        <v>3546</v>
      </c>
      <c r="DP143" s="376">
        <f t="shared" si="778"/>
        <v>2482</v>
      </c>
      <c r="DQ143" s="376">
        <f t="shared" si="778"/>
        <v>501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26693</v>
      </c>
    </row>
    <row r="144" spans="1:132" s="52" customFormat="1" ht="1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>
        <v>8897</v>
      </c>
      <c r="BI144" s="104">
        <v>7260</v>
      </c>
      <c r="BJ144" s="510">
        <v>6772</v>
      </c>
      <c r="BK144" s="103">
        <v>6348</v>
      </c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74"/>
        <v>-374</v>
      </c>
      <c r="BV144" s="102">
        <f t="shared" si="774"/>
        <v>-2172</v>
      </c>
      <c r="BW144" s="102">
        <f t="shared" si="774"/>
        <v>-4887</v>
      </c>
      <c r="BX144" s="102">
        <f t="shared" si="774"/>
        <v>-5359</v>
      </c>
      <c r="BY144" s="102">
        <f t="shared" si="774"/>
        <v>-5244</v>
      </c>
      <c r="BZ144" s="102">
        <f t="shared" si="774"/>
        <v>-5364</v>
      </c>
      <c r="CA144" s="102">
        <f t="shared" si="774"/>
        <v>-5517</v>
      </c>
      <c r="CB144" s="102">
        <f t="shared" si="774"/>
        <v>-5901</v>
      </c>
      <c r="CC144" s="102">
        <f t="shared" si="774"/>
        <v>-5037</v>
      </c>
      <c r="CD144" s="376">
        <f t="shared" si="774"/>
        <v>-4236</v>
      </c>
      <c r="CE144" s="102">
        <f t="shared" si="775"/>
        <v>-3679</v>
      </c>
      <c r="CF144" s="102">
        <f t="shared" si="775"/>
        <v>-3131</v>
      </c>
      <c r="CG144" s="102">
        <f t="shared" si="775"/>
        <v>-2203</v>
      </c>
      <c r="CH144" s="102">
        <f t="shared" si="775"/>
        <v>-733</v>
      </c>
      <c r="CI144" s="102">
        <f t="shared" si="775"/>
        <v>1256</v>
      </c>
      <c r="CJ144" s="196">
        <f t="shared" si="775"/>
        <v>2387</v>
      </c>
      <c r="CK144" s="196">
        <f t="shared" si="775"/>
        <v>4084</v>
      </c>
      <c r="CL144" s="196">
        <f t="shared" si="775"/>
        <v>4462</v>
      </c>
      <c r="CM144" s="196">
        <f t="shared" si="775"/>
        <v>4544</v>
      </c>
      <c r="CN144" s="196">
        <f t="shared" si="775"/>
        <v>3962</v>
      </c>
      <c r="CO144" s="196">
        <f t="shared" si="776"/>
        <v>3137</v>
      </c>
      <c r="CP144" s="376">
        <f t="shared" si="776"/>
        <v>3636</v>
      </c>
      <c r="CQ144" s="196">
        <f t="shared" si="776"/>
        <v>2509</v>
      </c>
      <c r="CR144" s="196">
        <f t="shared" si="776"/>
        <v>1859</v>
      </c>
      <c r="CS144" s="196">
        <f t="shared" si="776"/>
        <v>2025</v>
      </c>
      <c r="CT144" s="196">
        <f t="shared" si="776"/>
        <v>3449</v>
      </c>
      <c r="CU144" s="196">
        <f t="shared" si="776"/>
        <v>3063</v>
      </c>
      <c r="CV144" s="196">
        <f t="shared" si="776"/>
        <v>1912</v>
      </c>
      <c r="CW144" s="196">
        <f t="shared" si="776"/>
        <v>516</v>
      </c>
      <c r="CX144" s="196">
        <f t="shared" si="776"/>
        <v>756</v>
      </c>
      <c r="CY144" s="196">
        <f t="shared" si="777"/>
        <v>834</v>
      </c>
      <c r="CZ144" s="196">
        <f t="shared" si="777"/>
        <v>1701</v>
      </c>
      <c r="DA144" s="196">
        <f t="shared" si="777"/>
        <v>1373</v>
      </c>
      <c r="DB144" s="376">
        <f t="shared" si="777"/>
        <v>-462</v>
      </c>
      <c r="DC144" s="376">
        <f t="shared" si="777"/>
        <v>789</v>
      </c>
      <c r="DD144" s="376">
        <f t="shared" si="777"/>
        <v>1407</v>
      </c>
      <c r="DE144" s="376">
        <f t="shared" si="777"/>
        <v>2044</v>
      </c>
      <c r="DF144" s="376">
        <f t="shared" si="777"/>
        <v>1137</v>
      </c>
      <c r="DG144" s="376">
        <f t="shared" si="777"/>
        <v>2970</v>
      </c>
      <c r="DH144" s="376">
        <f t="shared" si="777"/>
        <v>3959</v>
      </c>
      <c r="DI144" s="376">
        <f t="shared" si="778"/>
        <v>3832</v>
      </c>
      <c r="DJ144" s="376">
        <f t="shared" si="778"/>
        <v>3759</v>
      </c>
      <c r="DK144" s="376">
        <f t="shared" si="778"/>
        <v>3920</v>
      </c>
      <c r="DL144" s="376">
        <f t="shared" si="778"/>
        <v>3909</v>
      </c>
      <c r="DM144" s="376">
        <f t="shared" si="778"/>
        <v>4190</v>
      </c>
      <c r="DN144" s="376">
        <f t="shared" si="778"/>
        <v>2846</v>
      </c>
      <c r="DO144" s="376">
        <f t="shared" si="778"/>
        <v>1022</v>
      </c>
      <c r="DP144" s="376">
        <f t="shared" si="778"/>
        <v>400</v>
      </c>
      <c r="DQ144" s="376">
        <f t="shared" si="778"/>
        <v>-935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6348</v>
      </c>
    </row>
    <row r="145" spans="1:132" s="52" customFormat="1" ht="1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>
        <v>751</v>
      </c>
      <c r="BI145" s="104">
        <v>763</v>
      </c>
      <c r="BJ145" s="510">
        <v>758</v>
      </c>
      <c r="BK145" s="103">
        <v>790</v>
      </c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74"/>
        <v>-53</v>
      </c>
      <c r="BV145" s="102">
        <f t="shared" si="774"/>
        <v>-220</v>
      </c>
      <c r="BW145" s="102">
        <f t="shared" si="774"/>
        <v>-285</v>
      </c>
      <c r="BX145" s="102">
        <f t="shared" si="774"/>
        <v>-278</v>
      </c>
      <c r="BY145" s="102">
        <f t="shared" si="774"/>
        <v>-146</v>
      </c>
      <c r="BZ145" s="102">
        <f t="shared" si="774"/>
        <v>51</v>
      </c>
      <c r="CA145" s="102">
        <f t="shared" si="774"/>
        <v>227</v>
      </c>
      <c r="CB145" s="102">
        <f t="shared" si="774"/>
        <v>807</v>
      </c>
      <c r="CC145" s="102">
        <f t="shared" si="774"/>
        <v>932</v>
      </c>
      <c r="CD145" s="376">
        <f t="shared" si="774"/>
        <v>681</v>
      </c>
      <c r="CE145" s="102">
        <f t="shared" si="775"/>
        <v>577</v>
      </c>
      <c r="CF145" s="102">
        <f t="shared" si="775"/>
        <v>523</v>
      </c>
      <c r="CG145" s="102">
        <f t="shared" si="775"/>
        <v>619</v>
      </c>
      <c r="CH145" s="102">
        <f t="shared" si="775"/>
        <v>691</v>
      </c>
      <c r="CI145" s="102">
        <f t="shared" si="775"/>
        <v>577</v>
      </c>
      <c r="CJ145" s="196">
        <f t="shared" si="775"/>
        <v>483</v>
      </c>
      <c r="CK145" s="196">
        <f t="shared" si="775"/>
        <v>597</v>
      </c>
      <c r="CL145" s="196">
        <f t="shared" si="775"/>
        <v>598</v>
      </c>
      <c r="CM145" s="196">
        <f t="shared" si="775"/>
        <v>569</v>
      </c>
      <c r="CN145" s="196">
        <f t="shared" si="775"/>
        <v>-41</v>
      </c>
      <c r="CO145" s="196">
        <f t="shared" si="776"/>
        <v>-12</v>
      </c>
      <c r="CP145" s="376">
        <f t="shared" si="776"/>
        <v>291</v>
      </c>
      <c r="CQ145" s="196">
        <f t="shared" si="776"/>
        <v>239</v>
      </c>
      <c r="CR145" s="196">
        <f t="shared" si="776"/>
        <v>156</v>
      </c>
      <c r="CS145" s="196">
        <f t="shared" si="776"/>
        <v>258</v>
      </c>
      <c r="CT145" s="196">
        <f t="shared" si="776"/>
        <v>371</v>
      </c>
      <c r="CU145" s="196">
        <f t="shared" si="776"/>
        <v>285</v>
      </c>
      <c r="CV145" s="196">
        <f t="shared" si="776"/>
        <v>303</v>
      </c>
      <c r="CW145" s="196">
        <f t="shared" si="776"/>
        <v>-1</v>
      </c>
      <c r="CX145" s="196">
        <f t="shared" si="776"/>
        <v>-240</v>
      </c>
      <c r="CY145" s="196">
        <f t="shared" si="777"/>
        <v>-364</v>
      </c>
      <c r="CZ145" s="196">
        <f t="shared" si="777"/>
        <v>-543</v>
      </c>
      <c r="DA145" s="196">
        <f t="shared" si="777"/>
        <v>-590</v>
      </c>
      <c r="DB145" s="376">
        <f t="shared" si="777"/>
        <v>-656</v>
      </c>
      <c r="DC145" s="376">
        <f t="shared" si="777"/>
        <v>-505</v>
      </c>
      <c r="DD145" s="376">
        <f t="shared" si="777"/>
        <v>-293</v>
      </c>
      <c r="DE145" s="376">
        <f t="shared" si="777"/>
        <v>-313</v>
      </c>
      <c r="DF145" s="376">
        <f t="shared" si="777"/>
        <v>-428</v>
      </c>
      <c r="DG145" s="376">
        <f t="shared" si="777"/>
        <v>-263</v>
      </c>
      <c r="DH145" s="376">
        <f t="shared" si="777"/>
        <v>-218</v>
      </c>
      <c r="DI145" s="376">
        <f t="shared" si="778"/>
        <v>-198</v>
      </c>
      <c r="DJ145" s="376">
        <f t="shared" si="778"/>
        <v>-92</v>
      </c>
      <c r="DK145" s="376">
        <f t="shared" si="778"/>
        <v>-98</v>
      </c>
      <c r="DL145" s="376">
        <f t="shared" si="778"/>
        <v>74</v>
      </c>
      <c r="DM145" s="376">
        <f t="shared" si="778"/>
        <v>4</v>
      </c>
      <c r="DN145" s="376">
        <f t="shared" si="778"/>
        <v>-3</v>
      </c>
      <c r="DO145" s="376">
        <f t="shared" si="778"/>
        <v>-25</v>
      </c>
      <c r="DP145" s="376">
        <f t="shared" si="778"/>
        <v>-100</v>
      </c>
      <c r="DQ145" s="376">
        <f t="shared" si="778"/>
        <v>-166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790</v>
      </c>
    </row>
    <row r="146" spans="1:132" s="52" customFormat="1" ht="15.75" thickBot="1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449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451">
        <v>97</v>
      </c>
      <c r="BI146" s="517">
        <v>89</v>
      </c>
      <c r="BJ146" s="512">
        <v>86</v>
      </c>
      <c r="BK146" s="451">
        <v>85</v>
      </c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74"/>
        <v>-4</v>
      </c>
      <c r="BV146" s="102">
        <f t="shared" si="774"/>
        <v>-8</v>
      </c>
      <c r="BW146" s="102">
        <f t="shared" si="774"/>
        <v>0</v>
      </c>
      <c r="BX146" s="102">
        <f t="shared" si="774"/>
        <v>3</v>
      </c>
      <c r="BY146" s="102">
        <f t="shared" si="774"/>
        <v>8</v>
      </c>
      <c r="BZ146" s="102">
        <f t="shared" si="774"/>
        <v>15</v>
      </c>
      <c r="CA146" s="102">
        <f t="shared" si="774"/>
        <v>36</v>
      </c>
      <c r="CB146" s="102">
        <f t="shared" si="774"/>
        <v>57</v>
      </c>
      <c r="CC146" s="102">
        <f t="shared" si="774"/>
        <v>54</v>
      </c>
      <c r="CD146" s="376">
        <f t="shared" si="774"/>
        <v>54</v>
      </c>
      <c r="CE146" s="102">
        <f t="shared" si="775"/>
        <v>57</v>
      </c>
      <c r="CF146" s="102">
        <f t="shared" si="775"/>
        <v>62</v>
      </c>
      <c r="CG146" s="102">
        <f t="shared" si="775"/>
        <v>58</v>
      </c>
      <c r="CH146" s="102">
        <f t="shared" si="775"/>
        <v>58</v>
      </c>
      <c r="CI146" s="102">
        <f t="shared" si="775"/>
        <v>44</v>
      </c>
      <c r="CJ146" s="196">
        <f t="shared" si="775"/>
        <v>40</v>
      </c>
      <c r="CK146" s="196">
        <f t="shared" si="775"/>
        <v>41</v>
      </c>
      <c r="CL146" s="196">
        <f t="shared" si="775"/>
        <v>45</v>
      </c>
      <c r="CM146" s="196">
        <f t="shared" si="775"/>
        <v>18</v>
      </c>
      <c r="CN146" s="196">
        <f t="shared" si="775"/>
        <v>11</v>
      </c>
      <c r="CO146" s="196">
        <f t="shared" si="776"/>
        <v>8</v>
      </c>
      <c r="CP146" s="376">
        <f t="shared" si="776"/>
        <v>12</v>
      </c>
      <c r="CQ146" s="196">
        <f t="shared" si="776"/>
        <v>5</v>
      </c>
      <c r="CR146" s="196">
        <f t="shared" si="776"/>
        <v>1</v>
      </c>
      <c r="CS146" s="196">
        <f t="shared" si="776"/>
        <v>11</v>
      </c>
      <c r="CT146" s="196">
        <f t="shared" si="776"/>
        <v>18</v>
      </c>
      <c r="CU146" s="196">
        <f t="shared" si="776"/>
        <v>15</v>
      </c>
      <c r="CV146" s="196">
        <f t="shared" si="776"/>
        <v>23</v>
      </c>
      <c r="CW146" s="196">
        <f t="shared" si="776"/>
        <v>15</v>
      </c>
      <c r="CX146" s="196">
        <f t="shared" si="776"/>
        <v>-14</v>
      </c>
      <c r="CY146" s="196">
        <f t="shared" si="777"/>
        <v>-13</v>
      </c>
      <c r="CZ146" s="196">
        <f t="shared" si="777"/>
        <v>-48</v>
      </c>
      <c r="DA146" s="196">
        <f t="shared" si="777"/>
        <v>-36</v>
      </c>
      <c r="DB146" s="376">
        <f t="shared" si="777"/>
        <v>-43</v>
      </c>
      <c r="DC146" s="376">
        <f t="shared" si="777"/>
        <v>-25</v>
      </c>
      <c r="DD146" s="376">
        <f t="shared" si="777"/>
        <v>-19</v>
      </c>
      <c r="DE146" s="376">
        <f t="shared" si="777"/>
        <v>-27</v>
      </c>
      <c r="DF146" s="376">
        <f t="shared" si="777"/>
        <v>-24</v>
      </c>
      <c r="DG146" s="376">
        <f t="shared" si="777"/>
        <v>-9</v>
      </c>
      <c r="DH146" s="376">
        <f t="shared" si="777"/>
        <v>-3</v>
      </c>
      <c r="DI146" s="376">
        <f t="shared" si="778"/>
        <v>-14</v>
      </c>
      <c r="DJ146" s="376">
        <f t="shared" si="778"/>
        <v>8</v>
      </c>
      <c r="DK146" s="376">
        <f t="shared" si="778"/>
        <v>21</v>
      </c>
      <c r="DL146" s="376">
        <f t="shared" si="778"/>
        <v>43</v>
      </c>
      <c r="DM146" s="376">
        <f t="shared" si="778"/>
        <v>32</v>
      </c>
      <c r="DN146" s="376">
        <f t="shared" si="778"/>
        <v>33</v>
      </c>
      <c r="DO146" s="376">
        <f t="shared" si="778"/>
        <v>11</v>
      </c>
      <c r="DP146" s="376">
        <f t="shared" si="778"/>
        <v>9</v>
      </c>
      <c r="DQ146" s="376">
        <f t="shared" si="778"/>
        <v>10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85</v>
      </c>
    </row>
    <row r="147" spans="1:132" s="52" customFormat="1" ht="1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450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103">
        <v>18</v>
      </c>
      <c r="BI147" s="104">
        <v>13</v>
      </c>
      <c r="BJ147" s="510">
        <v>18</v>
      </c>
      <c r="BK147" s="103">
        <v>22</v>
      </c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74"/>
        <v>4</v>
      </c>
      <c r="BV147" s="102">
        <f t="shared" si="774"/>
        <v>0</v>
      </c>
      <c r="BW147" s="102">
        <f t="shared" si="774"/>
        <v>-2</v>
      </c>
      <c r="BX147" s="102">
        <f t="shared" si="774"/>
        <v>3</v>
      </c>
      <c r="BY147" s="102">
        <f t="shared" si="774"/>
        <v>-1</v>
      </c>
      <c r="BZ147" s="102">
        <f t="shared" si="774"/>
        <v>7</v>
      </c>
      <c r="CA147" s="102">
        <f t="shared" si="774"/>
        <v>10</v>
      </c>
      <c r="CB147" s="102">
        <f t="shared" si="774"/>
        <v>16</v>
      </c>
      <c r="CC147" s="102">
        <f t="shared" si="774"/>
        <v>14</v>
      </c>
      <c r="CD147" s="376">
        <f t="shared" si="774"/>
        <v>15</v>
      </c>
      <c r="CE147" s="102">
        <f t="shared" si="775"/>
        <v>19</v>
      </c>
      <c r="CF147" s="102">
        <f t="shared" si="775"/>
        <v>15</v>
      </c>
      <c r="CG147" s="102">
        <f t="shared" si="775"/>
        <v>13</v>
      </c>
      <c r="CH147" s="102">
        <f t="shared" si="775"/>
        <v>11</v>
      </c>
      <c r="CI147" s="102">
        <f t="shared" si="775"/>
        <v>18</v>
      </c>
      <c r="CJ147" s="196">
        <f t="shared" si="775"/>
        <v>10</v>
      </c>
      <c r="CK147" s="196">
        <f t="shared" si="775"/>
        <v>14</v>
      </c>
      <c r="CL147" s="196">
        <f t="shared" si="775"/>
        <v>10</v>
      </c>
      <c r="CM147" s="196">
        <f t="shared" si="775"/>
        <v>0</v>
      </c>
      <c r="CN147" s="196">
        <f t="shared" si="775"/>
        <v>-4</v>
      </c>
      <c r="CO147" s="196">
        <f t="shared" si="776"/>
        <v>-3</v>
      </c>
      <c r="CP147" s="376">
        <f t="shared" si="776"/>
        <v>-1</v>
      </c>
      <c r="CQ147" s="196">
        <f t="shared" si="776"/>
        <v>-9</v>
      </c>
      <c r="CR147" s="196">
        <f t="shared" si="776"/>
        <v>-5</v>
      </c>
      <c r="CS147" s="196">
        <f t="shared" si="776"/>
        <v>-2</v>
      </c>
      <c r="CT147" s="196">
        <f t="shared" si="776"/>
        <v>-3</v>
      </c>
      <c r="CU147" s="196">
        <f t="shared" si="776"/>
        <v>-6</v>
      </c>
      <c r="CV147" s="196">
        <f t="shared" si="776"/>
        <v>-2</v>
      </c>
      <c r="CW147" s="196">
        <f t="shared" si="776"/>
        <v>-10</v>
      </c>
      <c r="CX147" s="196">
        <f t="shared" si="776"/>
        <v>-12</v>
      </c>
      <c r="CY147" s="196">
        <f t="shared" si="777"/>
        <v>-11</v>
      </c>
      <c r="CZ147" s="196">
        <f t="shared" si="777"/>
        <v>-5</v>
      </c>
      <c r="DA147" s="196">
        <f t="shared" si="777"/>
        <v>-1</v>
      </c>
      <c r="DB147" s="376">
        <f t="shared" si="777"/>
        <v>-3</v>
      </c>
      <c r="DC147" s="376">
        <f t="shared" si="777"/>
        <v>0</v>
      </c>
      <c r="DD147" s="376">
        <f t="shared" si="777"/>
        <v>1</v>
      </c>
      <c r="DE147" s="376">
        <f t="shared" si="777"/>
        <v>5</v>
      </c>
      <c r="DF147" s="376">
        <f t="shared" si="777"/>
        <v>10</v>
      </c>
      <c r="DG147" s="376">
        <f t="shared" si="777"/>
        <v>9</v>
      </c>
      <c r="DH147" s="376">
        <f t="shared" si="777"/>
        <v>2</v>
      </c>
      <c r="DI147" s="376">
        <f t="shared" si="778"/>
        <v>3</v>
      </c>
      <c r="DJ147" s="376">
        <f t="shared" si="778"/>
        <v>5</v>
      </c>
      <c r="DK147" s="376">
        <f t="shared" si="778"/>
        <v>11</v>
      </c>
      <c r="DL147" s="376">
        <f t="shared" si="778"/>
        <v>7</v>
      </c>
      <c r="DM147" s="376">
        <f t="shared" si="778"/>
        <v>-1</v>
      </c>
      <c r="DN147" s="376">
        <f t="shared" si="778"/>
        <v>-2</v>
      </c>
      <c r="DO147" s="376">
        <f t="shared" si="778"/>
        <v>-5</v>
      </c>
      <c r="DP147" s="376">
        <f t="shared" si="778"/>
        <v>-3</v>
      </c>
      <c r="DQ147" s="376">
        <f t="shared" si="778"/>
        <v>-4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22</v>
      </c>
    </row>
    <row r="148" spans="1:132" s="66" customFormat="1" ht="15.75" thickBot="1">
      <c r="A148" s="140"/>
      <c r="B148" s="105" t="s">
        <v>144</v>
      </c>
      <c r="C148" s="106">
        <f t="shared" si="779" ref="C148:Q148">SUM(C143:C147)</f>
        <v>25274</v>
      </c>
      <c r="D148" s="107">
        <f t="shared" si="779"/>
        <v>27710</v>
      </c>
      <c r="E148" s="107">
        <f t="shared" si="779"/>
        <v>31627</v>
      </c>
      <c r="F148" s="107">
        <f t="shared" si="779"/>
        <v>32744</v>
      </c>
      <c r="G148" s="107">
        <f t="shared" si="779"/>
        <v>32222</v>
      </c>
      <c r="H148" s="108">
        <f t="shared" si="779"/>
        <v>31418</v>
      </c>
      <c r="I148" s="107">
        <f t="shared" si="779"/>
        <v>32813</v>
      </c>
      <c r="J148" s="108">
        <f t="shared" si="779"/>
        <v>32988</v>
      </c>
      <c r="K148" s="107">
        <f t="shared" si="779"/>
        <v>30276</v>
      </c>
      <c r="L148" s="109">
        <f t="shared" si="779"/>
        <v>27591</v>
      </c>
      <c r="M148" s="108">
        <f t="shared" si="779"/>
        <v>26779</v>
      </c>
      <c r="N148" s="108">
        <f t="shared" si="779"/>
        <v>26686</v>
      </c>
      <c r="O148" s="108">
        <f t="shared" si="779"/>
        <v>23093</v>
      </c>
      <c r="P148" s="108">
        <f t="shared" si="779"/>
        <v>16250</v>
      </c>
      <c r="Q148" s="108">
        <f t="shared" si="779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>
        <v>35743</v>
      </c>
      <c r="BI148" s="106">
        <v>34096</v>
      </c>
      <c r="BJ148" s="513">
        <v>33481</v>
      </c>
      <c r="BK148" s="109">
        <v>33938</v>
      </c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80" ref="BU148:BY148">SUM(BU143:BU147)</f>
        <v>-2181</v>
      </c>
      <c r="BV148" s="108">
        <f t="shared" si="780"/>
        <v>-11460</v>
      </c>
      <c r="BW148" s="108">
        <f t="shared" si="780"/>
        <v>-19165</v>
      </c>
      <c r="BX148" s="108">
        <f t="shared" si="780"/>
        <v>-20457</v>
      </c>
      <c r="BY148" s="108">
        <f t="shared" si="780"/>
        <v>-20072</v>
      </c>
      <c r="BZ148" s="108">
        <f t="shared" si="781" ref="BZ148:CH148">SUM(BZ143:BZ147)</f>
        <v>-19303</v>
      </c>
      <c r="CA148" s="108">
        <f t="shared" si="781"/>
        <v>-19663</v>
      </c>
      <c r="CB148" s="108">
        <f t="shared" si="781"/>
        <v>-18332</v>
      </c>
      <c r="CC148" s="108">
        <f t="shared" si="781"/>
        <v>-14898</v>
      </c>
      <c r="CD148" s="378">
        <f t="shared" si="781"/>
        <v>-13182</v>
      </c>
      <c r="CE148" s="108">
        <f t="shared" si="781"/>
        <v>-11788</v>
      </c>
      <c r="CF148" s="108">
        <f t="shared" si="781"/>
        <v>-11651</v>
      </c>
      <c r="CG148" s="108">
        <f t="shared" si="781"/>
        <v>-7012</v>
      </c>
      <c r="CH148" s="108">
        <f t="shared" si="781"/>
        <v>1315</v>
      </c>
      <c r="CI148" s="108">
        <f t="shared" si="782" ref="CI148:CJ148">SUM(CI143:CI147)</f>
        <v>10234</v>
      </c>
      <c r="CJ148" s="198">
        <f t="shared" si="782"/>
        <v>18205</v>
      </c>
      <c r="CK148" s="198">
        <f t="shared" si="783" ref="CK148:CL148">SUM(CK143:CK147)</f>
        <v>28823</v>
      </c>
      <c r="CL148" s="198">
        <f t="shared" si="783"/>
        <v>28811</v>
      </c>
      <c r="CM148" s="198">
        <f t="shared" si="784" ref="CM148:CN148">SUM(CM143:CM147)</f>
        <v>29803</v>
      </c>
      <c r="CN148" s="198">
        <f t="shared" si="784"/>
        <v>25608</v>
      </c>
      <c r="CO148" s="198">
        <f t="shared" si="785" ref="CO148:CQ148">SUM(CO143:CO147)</f>
        <v>24661</v>
      </c>
      <c r="CP148" s="378">
        <f t="shared" si="785"/>
        <v>21439</v>
      </c>
      <c r="CQ148" s="198">
        <f t="shared" si="785"/>
        <v>19084</v>
      </c>
      <c r="CR148" s="198">
        <f t="shared" si="786" ref="CR148:CS148">SUM(CR143:CR147)</f>
        <v>19516</v>
      </c>
      <c r="CS148" s="198">
        <f t="shared" si="786"/>
        <v>21236</v>
      </c>
      <c r="CT148" s="198">
        <f t="shared" si="787" ref="CT148">SUM(CT143:CT147)</f>
        <v>22585</v>
      </c>
      <c r="CU148" s="198">
        <f t="shared" si="788" ref="CU148">SUM(CU143:CU147)</f>
        <v>15275</v>
      </c>
      <c r="CV148" s="198">
        <f t="shared" si="789" ref="CV148">SUM(CV143:CV147)</f>
        <v>6015</v>
      </c>
      <c r="CW148" s="198">
        <f t="shared" si="790" ref="CW148">SUM(CW143:CW147)</f>
        <v>-4801</v>
      </c>
      <c r="CX148" s="198">
        <f t="shared" si="791" ref="CX148">SUM(CX143:CX147)</f>
        <v>-4042</v>
      </c>
      <c r="CY148" s="198">
        <f t="shared" si="792" ref="CY148">SUM(CY143:CY147)</f>
        <v>-6806</v>
      </c>
      <c r="CZ148" s="198">
        <f t="shared" si="793" ref="CZ148">SUM(CZ143:CZ147)</f>
        <v>-5236</v>
      </c>
      <c r="DA148" s="198">
        <f t="shared" si="794" ref="DA148">SUM(DA143:DA147)</f>
        <v>-7677</v>
      </c>
      <c r="DB148" s="378">
        <f t="shared" si="795" ref="DB148">SUM(DB143:DB147)</f>
        <v>-6122</v>
      </c>
      <c r="DC148" s="378">
        <f t="shared" si="796" ref="DC148">SUM(DC143:DC147)</f>
        <v>-4528</v>
      </c>
      <c r="DD148" s="378">
        <f t="shared" si="797" ref="DD148">SUM(DD143:DD147)</f>
        <v>-3858</v>
      </c>
      <c r="DE148" s="378">
        <f t="shared" si="798" ref="DE148">SUM(DE143:DE147)</f>
        <v>-2785</v>
      </c>
      <c r="DF148" s="378">
        <f t="shared" si="799" ref="DF148">SUM(DF143:DF147)</f>
        <v>-3655</v>
      </c>
      <c r="DG148" s="378">
        <f t="shared" si="800" ref="DG148">SUM(DG143:DG147)</f>
        <v>952</v>
      </c>
      <c r="DH148" s="378">
        <f t="shared" si="801" ref="DH148">SUM(DH143:DH147)</f>
        <v>5223</v>
      </c>
      <c r="DI148" s="378">
        <f t="shared" si="802" ref="DI148">SUM(DI143:DI147)</f>
        <v>4961</v>
      </c>
      <c r="DJ148" s="378">
        <f t="shared" si="803" ref="DJ148">SUM(DJ143:DJ147)</f>
        <v>5674</v>
      </c>
      <c r="DK148" s="378">
        <f t="shared" si="804" ref="DK148:DL148">SUM(DK143:DK147)</f>
        <v>7028</v>
      </c>
      <c r="DL148" s="378">
        <f t="shared" si="804"/>
        <v>8748</v>
      </c>
      <c r="DM148" s="378">
        <f t="shared" si="805" ref="DM148:DN148">SUM(DM143:DM147)</f>
        <v>9480</v>
      </c>
      <c r="DN148" s="378">
        <f t="shared" si="805"/>
        <v>6017</v>
      </c>
      <c r="DO148" s="378">
        <f t="shared" si="806" ref="DO148:DP148">SUM(DO143:DO147)</f>
        <v>4549</v>
      </c>
      <c r="DP148" s="378">
        <f t="shared" si="806"/>
        <v>2788</v>
      </c>
      <c r="DQ148" s="378">
        <f t="shared" si="807" ref="DQ148">SUM(DQ143:DQ147)</f>
        <v>-594</v>
      </c>
      <c r="EA148" s="265"/>
      <c r="EB148" s="108">
        <f>SUM(EB143:EB147)</f>
        <v>33938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68"/>
      <c r="BJ149" s="505"/>
      <c r="BK149" s="290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>
        <v>134397599</v>
      </c>
      <c r="BI150" s="518">
        <v>147131632</v>
      </c>
      <c r="BJ150" s="514">
        <v>144000373</v>
      </c>
      <c r="BK150" s="221">
        <v>134124275</v>
      </c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808" ref="BU150:CD154">O150-C150</f>
        <v>4666140.7400000095</v>
      </c>
      <c r="BV150" s="214">
        <f t="shared" si="808"/>
        <v>21046268.519999996</v>
      </c>
      <c r="BW150" s="214">
        <f t="shared" si="808"/>
        <v>16136183.879999995</v>
      </c>
      <c r="BX150" s="214">
        <f t="shared" si="808"/>
        <v>16882347.129999995</v>
      </c>
      <c r="BY150" s="214">
        <f t="shared" si="808"/>
        <v>27256055.689999998</v>
      </c>
      <c r="BZ150" s="214">
        <f t="shared" si="808"/>
        <v>33562623.680000007</v>
      </c>
      <c r="CA150" s="214">
        <f t="shared" si="808"/>
        <v>17966351.370000005</v>
      </c>
      <c r="CB150" s="214">
        <f t="shared" si="808"/>
        <v>10792691.859999999</v>
      </c>
      <c r="CC150" s="214">
        <f t="shared" si="808"/>
        <v>5748113.9899999946</v>
      </c>
      <c r="CD150" s="398">
        <f t="shared" si="808"/>
        <v>-2655682.3299999982</v>
      </c>
      <c r="CE150" s="214">
        <f t="shared" si="809" ref="CE150:CN154">Y150-M150</f>
        <v>6070658.3400000036</v>
      </c>
      <c r="CF150" s="214">
        <f t="shared" si="809"/>
        <v>17851878.040000007</v>
      </c>
      <c r="CG150" s="214">
        <f t="shared" si="809"/>
        <v>5601658.2399999946</v>
      </c>
      <c r="CH150" s="214">
        <f t="shared" si="809"/>
        <v>-3008904.8199999928</v>
      </c>
      <c r="CI150" s="214">
        <f t="shared" si="809"/>
        <v>-3412925</v>
      </c>
      <c r="CJ150" s="239">
        <f t="shared" si="809"/>
        <v>4644798</v>
      </c>
      <c r="CK150" s="239">
        <f t="shared" si="809"/>
        <v>-8098448</v>
      </c>
      <c r="CL150" s="239">
        <f t="shared" si="809"/>
        <v>-26523927</v>
      </c>
      <c r="CM150" s="239">
        <f t="shared" si="809"/>
        <v>20675184</v>
      </c>
      <c r="CN150" s="196">
        <f t="shared" si="809"/>
        <v>2015820</v>
      </c>
      <c r="CO150" s="196">
        <f t="shared" si="810" ref="CO150:CX154">AI150-W150</f>
        <v>3361494</v>
      </c>
      <c r="CP150" s="376">
        <f t="shared" si="810"/>
        <v>14289222</v>
      </c>
      <c r="CQ150" s="196">
        <f t="shared" si="810"/>
        <v>9063758</v>
      </c>
      <c r="CR150" s="196">
        <f t="shared" si="810"/>
        <v>11536340</v>
      </c>
      <c r="CS150" s="196">
        <f t="shared" si="810"/>
        <v>8350880</v>
      </c>
      <c r="CT150" s="196">
        <f t="shared" si="810"/>
        <v>3664049</v>
      </c>
      <c r="CU150" s="196">
        <f t="shared" si="810"/>
        <v>3852476</v>
      </c>
      <c r="CV150" s="196">
        <f t="shared" si="810"/>
        <v>-1057260</v>
      </c>
      <c r="CW150" s="196">
        <f t="shared" si="810"/>
        <v>8576402</v>
      </c>
      <c r="CX150" s="196">
        <f t="shared" si="810"/>
        <v>30074238</v>
      </c>
      <c r="CY150" s="196">
        <f t="shared" si="811" ref="CY150:DH154">AS150-AG150</f>
        <v>7565244</v>
      </c>
      <c r="CZ150" s="196">
        <f t="shared" si="811"/>
        <v>-246806</v>
      </c>
      <c r="DA150" s="196">
        <f t="shared" si="811"/>
        <v>4359518</v>
      </c>
      <c r="DB150" s="376">
        <f t="shared" si="811"/>
        <v>42187972</v>
      </c>
      <c r="DC150" s="376">
        <f t="shared" si="811"/>
        <v>31121258</v>
      </c>
      <c r="DD150" s="376">
        <f t="shared" si="811"/>
        <v>-133443585</v>
      </c>
      <c r="DE150" s="376">
        <f t="shared" si="811"/>
        <v>37541029</v>
      </c>
      <c r="DF150" s="376">
        <f t="shared" si="811"/>
        <v>32765223</v>
      </c>
      <c r="DG150" s="376">
        <f t="shared" si="811"/>
        <v>19339442</v>
      </c>
      <c r="DH150" s="376">
        <f t="shared" si="811"/>
        <v>4961939</v>
      </c>
      <c r="DI150" s="376">
        <f t="shared" si="812" ref="DI150:DQ154">BC150-AQ150</f>
        <v>11086567</v>
      </c>
      <c r="DJ150" s="376">
        <f t="shared" si="812"/>
        <v>-3222273</v>
      </c>
      <c r="DK150" s="376">
        <f t="shared" si="812"/>
        <v>1269555</v>
      </c>
      <c r="DL150" s="376">
        <f t="shared" si="812"/>
        <v>15197765</v>
      </c>
      <c r="DM150" s="376">
        <f t="shared" si="812"/>
        <v>7586865</v>
      </c>
      <c r="DN150" s="376">
        <f t="shared" si="812"/>
        <v>-27434931</v>
      </c>
      <c r="DO150" s="376">
        <f t="shared" si="812"/>
        <v>-17441318</v>
      </c>
      <c r="DP150" s="376">
        <f t="shared" si="812"/>
        <v>144000373</v>
      </c>
      <c r="DQ150" s="376">
        <f t="shared" si="812"/>
        <v>-14616348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134124275</v>
      </c>
    </row>
    <row r="151" spans="1:132" s="52" customFormat="1" ht="1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>
        <v>16227375</v>
      </c>
      <c r="BI151" s="518">
        <v>16964549</v>
      </c>
      <c r="BJ151" s="514">
        <v>18286219</v>
      </c>
      <c r="BK151" s="221">
        <v>16827474</v>
      </c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808"/>
        <v>-770913.0700000003</v>
      </c>
      <c r="BV151" s="214">
        <f t="shared" si="808"/>
        <v>892945.59999999963</v>
      </c>
      <c r="BW151" s="214">
        <f t="shared" si="808"/>
        <v>274594.58999999985</v>
      </c>
      <c r="BX151" s="214">
        <f t="shared" si="808"/>
        <v>78385.849999999627</v>
      </c>
      <c r="BY151" s="214">
        <f t="shared" si="808"/>
        <v>1468959.3499999996</v>
      </c>
      <c r="BZ151" s="214">
        <f t="shared" si="808"/>
        <v>1006775.5800000001</v>
      </c>
      <c r="CA151" s="214">
        <f t="shared" si="808"/>
        <v>-164438.68999999948</v>
      </c>
      <c r="CB151" s="214">
        <f t="shared" si="808"/>
        <v>-329924.84999999963</v>
      </c>
      <c r="CC151" s="214">
        <f t="shared" si="808"/>
        <v>-548933.72000000067</v>
      </c>
      <c r="CD151" s="398">
        <f t="shared" si="808"/>
        <v>-1699626.2799999993</v>
      </c>
      <c r="CE151" s="214">
        <f t="shared" si="809"/>
        <v>-416165.1099999994</v>
      </c>
      <c r="CF151" s="214">
        <f t="shared" si="809"/>
        <v>1420814.9600000009</v>
      </c>
      <c r="CG151" s="214">
        <f t="shared" si="809"/>
        <v>950840.51999999955</v>
      </c>
      <c r="CH151" s="214">
        <f t="shared" si="809"/>
        <v>266389.73000000045</v>
      </c>
      <c r="CI151" s="214">
        <f t="shared" si="809"/>
        <v>433960</v>
      </c>
      <c r="CJ151" s="239">
        <f t="shared" si="809"/>
        <v>1246595</v>
      </c>
      <c r="CK151" s="239">
        <f t="shared" si="809"/>
        <v>456394</v>
      </c>
      <c r="CL151" s="239">
        <f t="shared" si="809"/>
        <v>-1211984</v>
      </c>
      <c r="CM151" s="239">
        <f t="shared" si="809"/>
        <v>2067099</v>
      </c>
      <c r="CN151" s="196">
        <f t="shared" si="809"/>
        <v>436405</v>
      </c>
      <c r="CO151" s="196">
        <f t="shared" si="810"/>
        <v>-1887708</v>
      </c>
      <c r="CP151" s="376">
        <f t="shared" si="810"/>
        <v>326794</v>
      </c>
      <c r="CQ151" s="196">
        <f t="shared" si="810"/>
        <v>-2002344</v>
      </c>
      <c r="CR151" s="196">
        <f t="shared" si="810"/>
        <v>-1505576</v>
      </c>
      <c r="CS151" s="196">
        <f t="shared" si="810"/>
        <v>-1291770</v>
      </c>
      <c r="CT151" s="196">
        <f t="shared" si="810"/>
        <v>-150526</v>
      </c>
      <c r="CU151" s="196">
        <f t="shared" si="810"/>
        <v>-56625</v>
      </c>
      <c r="CV151" s="196">
        <f t="shared" si="810"/>
        <v>-742935</v>
      </c>
      <c r="CW151" s="196">
        <f t="shared" si="810"/>
        <v>-379909</v>
      </c>
      <c r="CX151" s="196">
        <f t="shared" si="810"/>
        <v>2263461</v>
      </c>
      <c r="CY151" s="196">
        <f t="shared" si="811"/>
        <v>1471194</v>
      </c>
      <c r="CZ151" s="196">
        <f t="shared" si="811"/>
        <v>854974</v>
      </c>
      <c r="DA151" s="196">
        <f t="shared" si="811"/>
        <v>3827190</v>
      </c>
      <c r="DB151" s="376">
        <f t="shared" si="811"/>
        <v>7119316</v>
      </c>
      <c r="DC151" s="376">
        <f t="shared" si="811"/>
        <v>9979368</v>
      </c>
      <c r="DD151" s="376">
        <f t="shared" si="811"/>
        <v>-11321704</v>
      </c>
      <c r="DE151" s="376">
        <f t="shared" si="811"/>
        <v>9152980</v>
      </c>
      <c r="DF151" s="376">
        <f t="shared" si="811"/>
        <v>6687954</v>
      </c>
      <c r="DG151" s="376">
        <f t="shared" si="811"/>
        <v>4863198</v>
      </c>
      <c r="DH151" s="376">
        <f t="shared" si="811"/>
        <v>2725522</v>
      </c>
      <c r="DI151" s="376">
        <f t="shared" si="812"/>
        <v>3430588</v>
      </c>
      <c r="DJ151" s="376">
        <f t="shared" si="812"/>
        <v>1474226</v>
      </c>
      <c r="DK151" s="376">
        <f t="shared" si="812"/>
        <v>1363927</v>
      </c>
      <c r="DL151" s="376">
        <f t="shared" si="812"/>
        <v>2737318</v>
      </c>
      <c r="DM151" s="376">
        <f t="shared" si="812"/>
        <v>1265759</v>
      </c>
      <c r="DN151" s="376">
        <f t="shared" si="812"/>
        <v>-1013421</v>
      </c>
      <c r="DO151" s="376">
        <f t="shared" si="812"/>
        <v>-3405240</v>
      </c>
      <c r="DP151" s="376">
        <f t="shared" si="812"/>
        <v>18286219</v>
      </c>
      <c r="DQ151" s="376">
        <f t="shared" si="812"/>
        <v>-2688548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16827474</v>
      </c>
    </row>
    <row r="152" spans="1:132" s="52" customFormat="1" ht="1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>
        <v>33660245</v>
      </c>
      <c r="BI152" s="518">
        <v>35360046</v>
      </c>
      <c r="BJ152" s="514">
        <v>37292698</v>
      </c>
      <c r="BK152" s="221">
        <v>37699343</v>
      </c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808"/>
        <v>-1237633.7199999988</v>
      </c>
      <c r="BV152" s="214">
        <f t="shared" si="808"/>
        <v>1156631.1700000018</v>
      </c>
      <c r="BW152" s="214">
        <f t="shared" si="808"/>
        <v>-485635.69000000134</v>
      </c>
      <c r="BX152" s="214">
        <f t="shared" si="808"/>
        <v>-762306.05999999866</v>
      </c>
      <c r="BY152" s="214">
        <f t="shared" si="808"/>
        <v>1613141.7899999991</v>
      </c>
      <c r="BZ152" s="214">
        <f t="shared" si="808"/>
        <v>1127608.1799999997</v>
      </c>
      <c r="CA152" s="214">
        <f t="shared" si="808"/>
        <v>180016.48999999836</v>
      </c>
      <c r="CB152" s="214">
        <f t="shared" si="808"/>
        <v>197587.1099999994</v>
      </c>
      <c r="CC152" s="214">
        <f t="shared" si="808"/>
        <v>-777328.1799999997</v>
      </c>
      <c r="CD152" s="398">
        <f t="shared" si="808"/>
        <v>-3849436.6999999993</v>
      </c>
      <c r="CE152" s="214">
        <f t="shared" si="809"/>
        <v>-718658.14999999851</v>
      </c>
      <c r="CF152" s="214">
        <f t="shared" si="809"/>
        <v>1695072.1799999997</v>
      </c>
      <c r="CG152" s="214">
        <f t="shared" si="809"/>
        <v>60737.339999999851</v>
      </c>
      <c r="CH152" s="214">
        <f t="shared" si="809"/>
        <v>926216.87999999896</v>
      </c>
      <c r="CI152" s="214">
        <f t="shared" si="809"/>
        <v>2109386</v>
      </c>
      <c r="CJ152" s="239">
        <f t="shared" si="809"/>
        <v>3587959</v>
      </c>
      <c r="CK152" s="239">
        <f t="shared" si="809"/>
        <v>2616449</v>
      </c>
      <c r="CL152" s="239">
        <f t="shared" si="809"/>
        <v>-277375</v>
      </c>
      <c r="CM152" s="239">
        <f t="shared" si="809"/>
        <v>5824362</v>
      </c>
      <c r="CN152" s="196">
        <f t="shared" si="809"/>
        <v>3272954</v>
      </c>
      <c r="CO152" s="196">
        <f t="shared" si="810"/>
        <v>3009928</v>
      </c>
      <c r="CP152" s="376">
        <f t="shared" si="810"/>
        <v>5934022</v>
      </c>
      <c r="CQ152" s="196">
        <f t="shared" si="810"/>
        <v>4477118</v>
      </c>
      <c r="CR152" s="196">
        <f t="shared" si="810"/>
        <v>4173835</v>
      </c>
      <c r="CS152" s="196">
        <f t="shared" si="810"/>
        <v>4006264</v>
      </c>
      <c r="CT152" s="196">
        <f t="shared" si="810"/>
        <v>2119826</v>
      </c>
      <c r="CU152" s="196">
        <f t="shared" si="810"/>
        <v>1611780</v>
      </c>
      <c r="CV152" s="196">
        <f t="shared" si="810"/>
        <v>1002347</v>
      </c>
      <c r="CW152" s="196">
        <f t="shared" si="810"/>
        <v>1076134</v>
      </c>
      <c r="CX152" s="196">
        <f t="shared" si="810"/>
        <v>5859346</v>
      </c>
      <c r="CY152" s="196">
        <f t="shared" si="811"/>
        <v>3884314</v>
      </c>
      <c r="CZ152" s="196">
        <f t="shared" si="811"/>
        <v>-57838</v>
      </c>
      <c r="DA152" s="196">
        <f t="shared" si="811"/>
        <v>1814756</v>
      </c>
      <c r="DB152" s="376">
        <f t="shared" si="811"/>
        <v>9141143</v>
      </c>
      <c r="DC152" s="376">
        <f t="shared" si="811"/>
        <v>10068512</v>
      </c>
      <c r="DD152" s="376">
        <f t="shared" si="811"/>
        <v>-33043408</v>
      </c>
      <c r="DE152" s="376">
        <f t="shared" si="811"/>
        <v>9464250</v>
      </c>
      <c r="DF152" s="376">
        <f t="shared" si="811"/>
        <v>6756970</v>
      </c>
      <c r="DG152" s="376">
        <f t="shared" si="811"/>
        <v>6466449</v>
      </c>
      <c r="DH152" s="376">
        <f t="shared" si="811"/>
        <v>2676163</v>
      </c>
      <c r="DI152" s="376">
        <f t="shared" si="812"/>
        <v>2173269</v>
      </c>
      <c r="DJ152" s="376">
        <f t="shared" si="812"/>
        <v>141526</v>
      </c>
      <c r="DK152" s="376">
        <f t="shared" si="812"/>
        <v>-25351</v>
      </c>
      <c r="DL152" s="376">
        <f t="shared" si="812"/>
        <v>3356488</v>
      </c>
      <c r="DM152" s="376">
        <f t="shared" si="812"/>
        <v>2628803</v>
      </c>
      <c r="DN152" s="376">
        <f t="shared" si="812"/>
        <v>-5036663</v>
      </c>
      <c r="DO152" s="376">
        <f t="shared" si="812"/>
        <v>-7007172</v>
      </c>
      <c r="DP152" s="376">
        <f t="shared" si="812"/>
        <v>37292698</v>
      </c>
      <c r="DQ152" s="376">
        <f t="shared" si="812"/>
        <v>-1107524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37699343</v>
      </c>
    </row>
    <row r="153" spans="1:132" s="52" customFormat="1" ht="1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>
        <v>30163513</v>
      </c>
      <c r="BI153" s="518">
        <v>33102957</v>
      </c>
      <c r="BJ153" s="514">
        <v>36327991</v>
      </c>
      <c r="BK153" s="221">
        <v>31474899</v>
      </c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808"/>
        <v>-847629.77999999747</v>
      </c>
      <c r="BV153" s="214">
        <f t="shared" si="808"/>
        <v>1464686.3699999973</v>
      </c>
      <c r="BW153" s="214">
        <f t="shared" si="808"/>
        <v>-313821.73000000045</v>
      </c>
      <c r="BX153" s="214">
        <f t="shared" si="808"/>
        <v>-149832.85000000149</v>
      </c>
      <c r="BY153" s="214">
        <f t="shared" si="808"/>
        <v>2022754.7600000016</v>
      </c>
      <c r="BZ153" s="214">
        <f t="shared" si="808"/>
        <v>3887118</v>
      </c>
      <c r="CA153" s="214">
        <f t="shared" si="808"/>
        <v>2095683.879999999</v>
      </c>
      <c r="CB153" s="214">
        <f t="shared" si="808"/>
        <v>529220.6799999997</v>
      </c>
      <c r="CC153" s="214">
        <f t="shared" si="808"/>
        <v>-3447.160000000149</v>
      </c>
      <c r="CD153" s="398">
        <f t="shared" si="808"/>
        <v>-3913878.3599999994</v>
      </c>
      <c r="CE153" s="214">
        <f t="shared" si="809"/>
        <v>-152101.83999999985</v>
      </c>
      <c r="CF153" s="214">
        <f t="shared" si="809"/>
        <v>3318352.5500000007</v>
      </c>
      <c r="CG153" s="214">
        <f t="shared" si="809"/>
        <v>-439540.21000000089</v>
      </c>
      <c r="CH153" s="214">
        <f t="shared" si="809"/>
        <v>1078255.2100000009</v>
      </c>
      <c r="CI153" s="214">
        <f t="shared" si="809"/>
        <v>1771166</v>
      </c>
      <c r="CJ153" s="239">
        <f t="shared" si="809"/>
        <v>3910715</v>
      </c>
      <c r="CK153" s="239">
        <f t="shared" si="809"/>
        <v>1907612</v>
      </c>
      <c r="CL153" s="239">
        <f t="shared" si="809"/>
        <v>-1879403</v>
      </c>
      <c r="CM153" s="239">
        <f t="shared" si="809"/>
        <v>3272847</v>
      </c>
      <c r="CN153" s="196">
        <f t="shared" si="809"/>
        <v>3852646</v>
      </c>
      <c r="CO153" s="196">
        <f t="shared" si="810"/>
        <v>3885903</v>
      </c>
      <c r="CP153" s="376">
        <f t="shared" si="810"/>
        <v>4964478</v>
      </c>
      <c r="CQ153" s="196">
        <f t="shared" si="810"/>
        <v>2744941</v>
      </c>
      <c r="CR153" s="196">
        <f t="shared" si="810"/>
        <v>2738439</v>
      </c>
      <c r="CS153" s="196">
        <f t="shared" si="810"/>
        <v>3270608</v>
      </c>
      <c r="CT153" s="196">
        <f t="shared" si="810"/>
        <v>1120161</v>
      </c>
      <c r="CU153" s="196">
        <f t="shared" si="810"/>
        <v>213832</v>
      </c>
      <c r="CV153" s="196">
        <f t="shared" si="810"/>
        <v>-458069</v>
      </c>
      <c r="CW153" s="196">
        <f t="shared" si="810"/>
        <v>-307428</v>
      </c>
      <c r="CX153" s="196">
        <f t="shared" si="810"/>
        <v>6040938</v>
      </c>
      <c r="CY153" s="196">
        <f t="shared" si="811"/>
        <v>6127881</v>
      </c>
      <c r="CZ153" s="196">
        <f t="shared" si="811"/>
        <v>2328215</v>
      </c>
      <c r="DA153" s="196">
        <f t="shared" si="811"/>
        <v>-408591</v>
      </c>
      <c r="DB153" s="376">
        <f t="shared" si="811"/>
        <v>1711634</v>
      </c>
      <c r="DC153" s="376">
        <f t="shared" si="811"/>
        <v>2115714</v>
      </c>
      <c r="DD153" s="376">
        <f t="shared" si="811"/>
        <v>1550246</v>
      </c>
      <c r="DE153" s="376">
        <f t="shared" si="811"/>
        <v>3492864</v>
      </c>
      <c r="DF153" s="376">
        <f t="shared" si="811"/>
        <v>4534291</v>
      </c>
      <c r="DG153" s="376">
        <f t="shared" si="811"/>
        <v>2889830</v>
      </c>
      <c r="DH153" s="376">
        <f t="shared" si="811"/>
        <v>942816</v>
      </c>
      <c r="DI153" s="376">
        <f t="shared" si="812"/>
        <v>1831467</v>
      </c>
      <c r="DJ153" s="376">
        <f t="shared" si="812"/>
        <v>-2303025</v>
      </c>
      <c r="DK153" s="376">
        <f t="shared" si="812"/>
        <v>-4079786</v>
      </c>
      <c r="DL153" s="376">
        <f t="shared" si="812"/>
        <v>-1498183</v>
      </c>
      <c r="DM153" s="376">
        <f t="shared" si="812"/>
        <v>2294497</v>
      </c>
      <c r="DN153" s="376">
        <f t="shared" si="812"/>
        <v>1393781</v>
      </c>
      <c r="DO153" s="376">
        <f t="shared" si="812"/>
        <v>1260364</v>
      </c>
      <c r="DP153" s="376">
        <f t="shared" si="812"/>
        <v>3318506</v>
      </c>
      <c r="DQ153" s="376">
        <f t="shared" si="812"/>
        <v>1020851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31474899</v>
      </c>
    </row>
    <row r="154" spans="1:132" s="52" customFormat="1" ht="1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>
        <v>47232735</v>
      </c>
      <c r="BI154" s="518">
        <v>48149607</v>
      </c>
      <c r="BJ154" s="514">
        <v>47857895</v>
      </c>
      <c r="BK154" s="221">
        <v>49054145</v>
      </c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808"/>
        <v>-2933341.4900000021</v>
      </c>
      <c r="BV154" s="214">
        <f t="shared" si="808"/>
        <v>521156.38999999315</v>
      </c>
      <c r="BW154" s="214">
        <f t="shared" si="808"/>
        <v>5034524.0899999999</v>
      </c>
      <c r="BX154" s="214">
        <f t="shared" si="808"/>
        <v>-1574775.1599999964</v>
      </c>
      <c r="BY154" s="214">
        <f t="shared" si="808"/>
        <v>6214761.0399999991</v>
      </c>
      <c r="BZ154" s="214">
        <f t="shared" si="808"/>
        <v>4478163.3699999973</v>
      </c>
      <c r="CA154" s="214">
        <f t="shared" si="808"/>
        <v>1370185.2899999991</v>
      </c>
      <c r="CB154" s="214">
        <f t="shared" si="808"/>
        <v>4116295.0100000016</v>
      </c>
      <c r="CC154" s="214">
        <f t="shared" si="808"/>
        <v>641558.55999999866</v>
      </c>
      <c r="CD154" s="398">
        <f t="shared" si="808"/>
        <v>-5512174.8200000003</v>
      </c>
      <c r="CE154" s="214">
        <f t="shared" si="809"/>
        <v>4679976.3599999994</v>
      </c>
      <c r="CF154" s="214">
        <f t="shared" si="809"/>
        <v>3427856.6499999985</v>
      </c>
      <c r="CG154" s="214">
        <f t="shared" si="809"/>
        <v>1268519.1300000027</v>
      </c>
      <c r="CH154" s="214">
        <f t="shared" si="809"/>
        <v>3269866.2700000033</v>
      </c>
      <c r="CI154" s="214">
        <f t="shared" si="809"/>
        <v>2598692</v>
      </c>
      <c r="CJ154" s="239">
        <f t="shared" si="809"/>
        <v>2900038</v>
      </c>
      <c r="CK154" s="239">
        <f t="shared" si="809"/>
        <v>3012820</v>
      </c>
      <c r="CL154" s="239">
        <f t="shared" si="809"/>
        <v>-1977742</v>
      </c>
      <c r="CM154" s="239">
        <f t="shared" si="809"/>
        <v>6112769</v>
      </c>
      <c r="CN154" s="196">
        <f t="shared" si="809"/>
        <v>6905192</v>
      </c>
      <c r="CO154" s="196">
        <f t="shared" si="810"/>
        <v>4249824</v>
      </c>
      <c r="CP154" s="376">
        <f t="shared" si="810"/>
        <v>8876616</v>
      </c>
      <c r="CQ154" s="196">
        <f t="shared" si="810"/>
        <v>5125834</v>
      </c>
      <c r="CR154" s="196">
        <f t="shared" si="810"/>
        <v>2073909</v>
      </c>
      <c r="CS154" s="196">
        <f t="shared" si="810"/>
        <v>5073115</v>
      </c>
      <c r="CT154" s="196">
        <f t="shared" si="810"/>
        <v>1569863</v>
      </c>
      <c r="CU154" s="196">
        <f t="shared" si="810"/>
        <v>51180</v>
      </c>
      <c r="CV154" s="196">
        <f t="shared" si="810"/>
        <v>938848</v>
      </c>
      <c r="CW154" s="196">
        <f t="shared" si="810"/>
        <v>-797207</v>
      </c>
      <c r="CX154" s="196">
        <f t="shared" si="810"/>
        <v>5007278</v>
      </c>
      <c r="CY154" s="196">
        <f t="shared" si="811"/>
        <v>8897043</v>
      </c>
      <c r="CZ154" s="196">
        <f t="shared" si="811"/>
        <v>-2864633</v>
      </c>
      <c r="DA154" s="196">
        <f t="shared" si="811"/>
        <v>2409603</v>
      </c>
      <c r="DB154" s="376">
        <f t="shared" si="811"/>
        <v>4040521</v>
      </c>
      <c r="DC154" s="376">
        <f t="shared" si="811"/>
        <v>130016</v>
      </c>
      <c r="DD154" s="376">
        <f t="shared" si="811"/>
        <v>2441799</v>
      </c>
      <c r="DE154" s="376">
        <f t="shared" si="811"/>
        <v>2216769</v>
      </c>
      <c r="DF154" s="376">
        <f t="shared" si="811"/>
        <v>-3067016</v>
      </c>
      <c r="DG154" s="376">
        <f t="shared" si="811"/>
        <v>5841500</v>
      </c>
      <c r="DH154" s="376">
        <f t="shared" si="811"/>
        <v>1241646</v>
      </c>
      <c r="DI154" s="376">
        <f t="shared" si="812"/>
        <v>3932956</v>
      </c>
      <c r="DJ154" s="376">
        <f t="shared" si="812"/>
        <v>-579104</v>
      </c>
      <c r="DK154" s="376">
        <f t="shared" si="812"/>
        <v>-442389</v>
      </c>
      <c r="DL154" s="376">
        <f t="shared" si="812"/>
        <v>1219450</v>
      </c>
      <c r="DM154" s="376">
        <f t="shared" si="812"/>
        <v>1899244</v>
      </c>
      <c r="DN154" s="376">
        <f t="shared" si="812"/>
        <v>1119249</v>
      </c>
      <c r="DO154" s="376">
        <f t="shared" si="812"/>
        <v>614497</v>
      </c>
      <c r="DP154" s="376">
        <f t="shared" si="812"/>
        <v>-55880</v>
      </c>
      <c r="DQ154" s="376">
        <f t="shared" si="812"/>
        <v>6168533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49054145</v>
      </c>
    </row>
    <row r="155" spans="1:132" s="66" customFormat="1" ht="15">
      <c r="A155" s="140"/>
      <c r="B155" s="53" t="s">
        <v>144</v>
      </c>
      <c r="C155" s="208">
        <f t="shared" si="813" ref="C155:Q155">SUM(C150:C154)</f>
        <v>192807345.30000001</v>
      </c>
      <c r="D155" s="209">
        <f t="shared" si="813"/>
        <v>164645396.68000001</v>
      </c>
      <c r="E155" s="209">
        <f t="shared" si="813"/>
        <v>148639368.86000001</v>
      </c>
      <c r="F155" s="210">
        <f t="shared" si="813"/>
        <v>163637832.09</v>
      </c>
      <c r="G155" s="209">
        <f t="shared" si="813"/>
        <v>193206163.37000003</v>
      </c>
      <c r="H155" s="210">
        <f t="shared" si="813"/>
        <v>209921264.19</v>
      </c>
      <c r="I155" s="209">
        <f t="shared" si="813"/>
        <v>185466437.66</v>
      </c>
      <c r="J155" s="210">
        <f t="shared" si="813"/>
        <v>154105813.19</v>
      </c>
      <c r="K155" s="209">
        <f t="shared" si="813"/>
        <v>166198773.50999999</v>
      </c>
      <c r="L155" s="211">
        <f t="shared" si="813"/>
        <v>211692532.49000001</v>
      </c>
      <c r="M155" s="210">
        <f t="shared" si="813"/>
        <v>224399775.39999998</v>
      </c>
      <c r="N155" s="210">
        <f t="shared" si="813"/>
        <v>208008990.61999997</v>
      </c>
      <c r="O155" s="210">
        <f t="shared" si="813"/>
        <v>191683967.98000002</v>
      </c>
      <c r="P155" s="210">
        <f t="shared" si="813"/>
        <v>189727084.72999999</v>
      </c>
      <c r="Q155" s="210">
        <f t="shared" si="813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96">
        <v>261681467</v>
      </c>
      <c r="BI155" s="519">
        <v>280708791</v>
      </c>
      <c r="BJ155" s="515">
        <v>283765176</v>
      </c>
      <c r="BK155" s="220">
        <v>269180136</v>
      </c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814" ref="BU155:BY155">SUM(BU150:BU154)</f>
        <v>-1123377.3199999891</v>
      </c>
      <c r="BV155" s="216">
        <f t="shared" si="814"/>
        <v>25081688.04999999</v>
      </c>
      <c r="BW155" s="216">
        <f t="shared" si="814"/>
        <v>20645845.139999993</v>
      </c>
      <c r="BX155" s="216">
        <f t="shared" si="814"/>
        <v>14473818.91</v>
      </c>
      <c r="BY155" s="216">
        <f t="shared" si="814"/>
        <v>38575672.629999995</v>
      </c>
      <c r="BZ155" s="216">
        <f t="shared" si="815" ref="BZ155:CH155">SUM(BZ150:BZ154)</f>
        <v>44062288.810000002</v>
      </c>
      <c r="CA155" s="216">
        <f t="shared" si="815"/>
        <v>21447798.340000004</v>
      </c>
      <c r="CB155" s="216">
        <f t="shared" si="815"/>
        <v>15305869.810000001</v>
      </c>
      <c r="CC155" s="216">
        <f t="shared" si="815"/>
        <v>5059963.4899999928</v>
      </c>
      <c r="CD155" s="399">
        <f t="shared" si="815"/>
        <v>-17630798.489999995</v>
      </c>
      <c r="CE155" s="216">
        <f t="shared" si="815"/>
        <v>9463709.6000000052</v>
      </c>
      <c r="CF155" s="216">
        <f t="shared" si="815"/>
        <v>27713974.380000006</v>
      </c>
      <c r="CG155" s="216">
        <f t="shared" si="815"/>
        <v>7442215.0199999958</v>
      </c>
      <c r="CH155" s="216">
        <f t="shared" si="815"/>
        <v>2531823.2700000107</v>
      </c>
      <c r="CI155" s="216">
        <f t="shared" si="816" ref="CI155:CJ155">SUM(CI150:CI154)</f>
        <v>3500279</v>
      </c>
      <c r="CJ155" s="240">
        <f t="shared" si="816"/>
        <v>16290105</v>
      </c>
      <c r="CK155" s="240">
        <f t="shared" si="817" ref="CK155:CL155">SUM(CK150:CK154)</f>
        <v>-105173</v>
      </c>
      <c r="CL155" s="240">
        <f t="shared" si="817"/>
        <v>-31870431</v>
      </c>
      <c r="CM155" s="240">
        <f t="shared" si="818" ref="CM155:CN155">SUM(CM150:CM154)</f>
        <v>37952261</v>
      </c>
      <c r="CN155" s="197">
        <f t="shared" si="818"/>
        <v>16483017</v>
      </c>
      <c r="CO155" s="197">
        <f t="shared" si="819" ref="CO155:CQ155">SUM(CO150:CO154)</f>
        <v>12619441</v>
      </c>
      <c r="CP155" s="377">
        <f t="shared" si="819"/>
        <v>34391132</v>
      </c>
      <c r="CQ155" s="197">
        <f t="shared" si="819"/>
        <v>19409307</v>
      </c>
      <c r="CR155" s="197">
        <f t="shared" si="820" ref="CR155:CS155">SUM(CR150:CR154)</f>
        <v>19016947</v>
      </c>
      <c r="CS155" s="197">
        <f t="shared" si="820"/>
        <v>19409097</v>
      </c>
      <c r="CT155" s="197">
        <f t="shared" si="821" ref="CT155">SUM(CT150:CT154)</f>
        <v>8323373</v>
      </c>
      <c r="CU155" s="197">
        <f t="shared" si="822" ref="CU155">SUM(CU150:CU154)</f>
        <v>5672643</v>
      </c>
      <c r="CV155" s="197">
        <f t="shared" si="823" ref="CV155">SUM(CV150:CV154)</f>
        <v>-317069</v>
      </c>
      <c r="CW155" s="197">
        <f t="shared" si="824" ref="CW155">SUM(CW150:CW154)</f>
        <v>8167992</v>
      </c>
      <c r="CX155" s="197">
        <f t="shared" si="825" ref="CX155">SUM(CX150:CX154)</f>
        <v>49245261</v>
      </c>
      <c r="CY155" s="197">
        <f t="shared" si="826" ref="CY155">SUM(CY150:CY154)</f>
        <v>27945676</v>
      </c>
      <c r="CZ155" s="197">
        <f t="shared" si="827" ref="CZ155">SUM(CZ150:CZ154)</f>
        <v>13912</v>
      </c>
      <c r="DA155" s="197">
        <f t="shared" si="828" ref="DA155">SUM(DA150:DA154)</f>
        <v>12002476</v>
      </c>
      <c r="DB155" s="377">
        <f t="shared" si="829" ref="DB155">SUM(DB150:DB154)</f>
        <v>64200586</v>
      </c>
      <c r="DC155" s="377">
        <f t="shared" si="830" ref="DC155">SUM(DC150:DC154)</f>
        <v>53414868</v>
      </c>
      <c r="DD155" s="377">
        <f t="shared" si="831" ref="DD155">SUM(DD150:DD154)</f>
        <v>-173816652</v>
      </c>
      <c r="DE155" s="377">
        <f t="shared" si="832" ref="DE155">SUM(DE150:DE154)</f>
        <v>61867892</v>
      </c>
      <c r="DF155" s="377">
        <f t="shared" si="833" ref="DF155">SUM(DF150:DF154)</f>
        <v>47677422</v>
      </c>
      <c r="DG155" s="377">
        <f t="shared" si="834" ref="DG155">SUM(DG150:DG154)</f>
        <v>39400419</v>
      </c>
      <c r="DH155" s="377">
        <f t="shared" si="835" ref="DH155">SUM(DH150:DH154)</f>
        <v>12548086</v>
      </c>
      <c r="DI155" s="377">
        <f t="shared" si="836" ref="DI155">SUM(DI150:DI154)</f>
        <v>22454847</v>
      </c>
      <c r="DJ155" s="377">
        <f t="shared" si="837" ref="DJ155">SUM(DJ150:DJ154)</f>
        <v>-4488650</v>
      </c>
      <c r="DK155" s="377">
        <f t="shared" si="838" ref="DK155:DL155">SUM(DK150:DK154)</f>
        <v>-1914044</v>
      </c>
      <c r="DL155" s="377">
        <f t="shared" si="838"/>
        <v>21012838</v>
      </c>
      <c r="DM155" s="377">
        <f t="shared" si="839" ref="DM155:DN155">SUM(DM150:DM154)</f>
        <v>15675168</v>
      </c>
      <c r="DN155" s="377">
        <f t="shared" si="839"/>
        <v>-30971985</v>
      </c>
      <c r="DO155" s="377">
        <f t="shared" si="840" ref="DO155:DP155">SUM(DO150:DO154)</f>
        <v>-25978869</v>
      </c>
      <c r="DP155" s="377">
        <f t="shared" si="840"/>
        <v>202841916</v>
      </c>
      <c r="DQ155" s="377">
        <f t="shared" si="841" ref="DQ155">SUM(DQ150:DQ154)</f>
        <v>-11223036</v>
      </c>
      <c r="EA155" s="265"/>
      <c r="EB155" s="78">
        <f>SUM(EB150:EB154)</f>
        <v>269180136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80"/>
      <c r="BJ156" s="499"/>
      <c r="BK156" s="293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42" ref="D157:AA157">(C66+C150+D94-D66-D150)/(C66+C150+D94-D150)</f>
        <v>0.50833385930004771</v>
      </c>
      <c r="E157" s="168">
        <f t="shared" si="842"/>
        <v>0.48844564303899474</v>
      </c>
      <c r="F157" s="168">
        <f t="shared" si="842"/>
        <v>0.47172473383620184</v>
      </c>
      <c r="G157" s="168">
        <f t="shared" si="842"/>
        <v>0.51905484024697013</v>
      </c>
      <c r="H157" s="169">
        <f t="shared" si="842"/>
        <v>0.54236372819462586</v>
      </c>
      <c r="I157" s="168">
        <f t="shared" si="842"/>
        <v>0.52378974332454564</v>
      </c>
      <c r="J157" s="169">
        <f t="shared" si="842"/>
        <v>0.50431756682942308</v>
      </c>
      <c r="K157" s="168">
        <f t="shared" si="842"/>
        <v>0.42353220876551917</v>
      </c>
      <c r="L157" s="170">
        <f t="shared" si="842"/>
        <v>0.47197772241997021</v>
      </c>
      <c r="M157" s="169">
        <f t="shared" si="842"/>
        <v>0.52798482272454106</v>
      </c>
      <c r="N157" s="169">
        <f t="shared" si="842"/>
        <v>0.48255149920616758</v>
      </c>
      <c r="O157" s="169">
        <f t="shared" si="842"/>
        <v>0.46277878057248784</v>
      </c>
      <c r="P157" s="169">
        <f t="shared" si="842"/>
        <v>0.44683091305740175</v>
      </c>
      <c r="Q157" s="169">
        <f t="shared" si="842"/>
        <v>0.41958139580149129</v>
      </c>
      <c r="R157" s="169">
        <f t="shared" si="842"/>
        <v>0.41099957193116304</v>
      </c>
      <c r="S157" s="169">
        <f t="shared" si="842"/>
        <v>0.45010647658336489</v>
      </c>
      <c r="T157" s="169">
        <f t="shared" si="842"/>
        <v>0.47179039678237877</v>
      </c>
      <c r="U157" s="169">
        <f t="shared" si="842"/>
        <v>0.44183112916040673</v>
      </c>
      <c r="V157" s="169">
        <f t="shared" si="842"/>
        <v>0.37241314028959871</v>
      </c>
      <c r="W157" s="169">
        <f t="shared" si="842"/>
        <v>0.40823309520465401</v>
      </c>
      <c r="X157" s="170">
        <f t="shared" si="842"/>
        <v>0.37335596732146065</v>
      </c>
      <c r="Y157" s="169">
        <f t="shared" si="842"/>
        <v>0.38800719427594715</v>
      </c>
      <c r="Z157" s="169">
        <f t="shared" si="842"/>
        <v>0.38711047596755832</v>
      </c>
      <c r="AA157" s="169">
        <f t="shared" si="842"/>
        <v>0.43288665155272704</v>
      </c>
      <c r="AB157" s="169">
        <f t="shared" si="843" ref="AB157:BD162">(AA66+AA150+AB94-AB66-AB150)/(AA66+AA150+AB94-AB150)</f>
        <v>0.34501627213560582</v>
      </c>
      <c r="AC157" s="169">
        <f t="shared" si="843"/>
        <v>0.36042310089458979</v>
      </c>
      <c r="AD157" s="169">
        <f t="shared" si="843"/>
        <v>0.37303430646889024</v>
      </c>
      <c r="AE157" s="169">
        <f t="shared" si="843"/>
        <v>0.42294102796806937</v>
      </c>
      <c r="AF157" s="169">
        <f t="shared" si="843"/>
        <v>0.4587465675574352</v>
      </c>
      <c r="AG157" s="169">
        <f t="shared" si="843"/>
        <v>0.44867578072727055</v>
      </c>
      <c r="AH157" s="169">
        <f t="shared" si="843"/>
        <v>0.43422824466082177</v>
      </c>
      <c r="AI157" s="169">
        <f t="shared" si="844" ref="AI157:BD157">(AH66+AH150+AI94-AI66-AI150)/(AH66+AH150+AI94-AI150)</f>
        <v>0.35721990978955126</v>
      </c>
      <c r="AJ157" s="169">
        <f t="shared" si="844"/>
        <v>0.42645159487165507</v>
      </c>
      <c r="AK157" s="169">
        <f t="shared" si="844"/>
        <v>0.42615789145143851</v>
      </c>
      <c r="AL157" s="169">
        <f t="shared" si="844"/>
        <v>0.43768798515766782</v>
      </c>
      <c r="AM157" s="169">
        <f t="shared" si="844"/>
        <v>0.46552543130867435</v>
      </c>
      <c r="AN157" s="169">
        <f t="shared" si="844"/>
        <v>0.43269733505078101</v>
      </c>
      <c r="AO157" s="169">
        <f t="shared" si="844"/>
        <v>0.4047015770130622</v>
      </c>
      <c r="AP157" s="169">
        <f t="shared" si="844"/>
        <v>0.43726070319029858</v>
      </c>
      <c r="AQ157" s="169">
        <f t="shared" si="844"/>
        <v>0.43080986837093049</v>
      </c>
      <c r="AR157" s="169">
        <f t="shared" si="844"/>
        <v>0.5271279520606551</v>
      </c>
      <c r="AS157" s="169">
        <f t="shared" si="844"/>
        <v>0.48863546295665117</v>
      </c>
      <c r="AT157" s="169">
        <f t="shared" si="844"/>
        <v>0.47116319583306232</v>
      </c>
      <c r="AU157" s="169">
        <f t="shared" si="844"/>
        <v>0.034104574019889096</v>
      </c>
      <c r="AV157" s="169">
        <f t="shared" si="844"/>
        <v>-0.17155998614902396</v>
      </c>
      <c r="AW157" s="169">
        <f t="shared" si="844"/>
        <v>0.13520780220833784</v>
      </c>
      <c r="AX157" s="169">
        <f t="shared" si="844"/>
        <v>0.46143958517406075</v>
      </c>
      <c r="AY157" s="169">
        <f t="shared" si="844"/>
        <v>0.2459755128463155</v>
      </c>
      <c r="AZ157" s="169">
        <f t="shared" si="844"/>
        <v>0.43081739122619905</v>
      </c>
      <c r="BA157" s="169">
        <f t="shared" si="844"/>
        <v>0.46429538953787197</v>
      </c>
      <c r="BB157" s="169">
        <f t="shared" si="844"/>
        <v>0.43363014473718048</v>
      </c>
      <c r="BC157" s="169">
        <f t="shared" si="844"/>
        <v>0.39864384632764122</v>
      </c>
      <c r="BD157" s="169">
        <f t="shared" si="844"/>
        <v>0.50996323158498857</v>
      </c>
      <c r="BE157" s="169">
        <f t="shared" si="845" ref="BE157:BE162">(BD66+BD150+BE94-BE66-BE150)/(BD66+BD150+BE94-BE150)</f>
        <v>0.10128513651766285</v>
      </c>
      <c r="BF157" s="169">
        <f t="shared" si="846" ref="BF157:BF162">(BE66+BE150+BF94-BF66-BF150)/(BE66+BE150+BF94-BF150)</f>
        <v>0.48932542196954387</v>
      </c>
      <c r="BG157" s="169">
        <f t="shared" si="847" ref="BG157:BK161">(BF66+BF150+BG94-BG66-BG150)/(BF66+BF150+BG94-BG150)</f>
        <v>0.42481493383063001</v>
      </c>
      <c r="BH157" s="170">
        <f t="shared" si="847"/>
        <v>0.44057175814480815</v>
      </c>
      <c r="BI157" s="520">
        <f t="shared" si="847"/>
        <v>0.47879393256598685</v>
      </c>
      <c r="BJ157" s="516">
        <f t="shared" si="847"/>
        <v>0.47991185056965185</v>
      </c>
      <c r="BK157" s="516">
        <f t="shared" si="847"/>
        <v>0.46935056963107152</v>
      </c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48" ref="BV157:CE162">P157-D157</f>
        <v>-0.061502946242645962</v>
      </c>
      <c r="BW157" s="169">
        <f t="shared" si="848"/>
        <v>-0.068864247237503451</v>
      </c>
      <c r="BX157" s="169">
        <f t="shared" si="848"/>
        <v>-0.060725161905038794</v>
      </c>
      <c r="BY157" s="169">
        <f t="shared" si="848"/>
        <v>-0.068948363663605239</v>
      </c>
      <c r="BZ157" s="169">
        <f t="shared" si="848"/>
        <v>-0.070573331412247087</v>
      </c>
      <c r="CA157" s="169">
        <f t="shared" si="848"/>
        <v>-0.08195861416413891</v>
      </c>
      <c r="CB157" s="169">
        <f t="shared" si="848"/>
        <v>-0.13190442653982437</v>
      </c>
      <c r="CC157" s="169">
        <f t="shared" si="848"/>
        <v>-0.015299113560865163</v>
      </c>
      <c r="CD157" s="400">
        <f t="shared" si="848"/>
        <v>-0.098621755098509567</v>
      </c>
      <c r="CE157" s="169">
        <f t="shared" si="848"/>
        <v>-0.1399776284485939</v>
      </c>
      <c r="CF157" s="169">
        <f t="shared" si="849" ref="CF157:CO162">Z157-N157</f>
        <v>-0.095441023238609257</v>
      </c>
      <c r="CG157" s="169">
        <f t="shared" si="849"/>
        <v>-0.029892129019760794</v>
      </c>
      <c r="CH157" s="169">
        <f t="shared" si="849"/>
        <v>-0.10181464092179593</v>
      </c>
      <c r="CI157" s="169">
        <f t="shared" si="849"/>
        <v>-0.059158294906901498</v>
      </c>
      <c r="CJ157" s="241">
        <f t="shared" si="849"/>
        <v>-0.037965265462272801</v>
      </c>
      <c r="CK157" s="241">
        <f t="shared" si="849"/>
        <v>-0.027165448615295518</v>
      </c>
      <c r="CL157" s="241">
        <f t="shared" si="849"/>
        <v>-0.013043829224943571</v>
      </c>
      <c r="CM157" s="241">
        <f t="shared" si="849"/>
        <v>0.006844651566863813</v>
      </c>
      <c r="CN157" s="268">
        <f t="shared" si="849"/>
        <v>0.061815104371223062</v>
      </c>
      <c r="CO157" s="270">
        <f t="shared" si="849"/>
        <v>-0.051013185415102746</v>
      </c>
      <c r="CP157" s="379">
        <f t="shared" si="850" ref="CP157:CY162">AJ157-X157</f>
        <v>0.053095627550194424</v>
      </c>
      <c r="CQ157" s="270">
        <f t="shared" si="850"/>
        <v>0.038150697175491355</v>
      </c>
      <c r="CR157" s="270">
        <f t="shared" si="850"/>
        <v>0.050577509190109504</v>
      </c>
      <c r="CS157" s="270">
        <f t="shared" si="850"/>
        <v>0.032638779755947311</v>
      </c>
      <c r="CT157" s="270">
        <f t="shared" si="850"/>
        <v>0.08768106291517519</v>
      </c>
      <c r="CU157" s="270">
        <f t="shared" si="850"/>
        <v>0.04427847611847241</v>
      </c>
      <c r="CV157" s="270">
        <f t="shared" si="850"/>
        <v>0.064226396721408341</v>
      </c>
      <c r="CW157" s="270">
        <f t="shared" si="850"/>
        <v>0.0078688404028611214</v>
      </c>
      <c r="CX157" s="270">
        <f t="shared" si="850"/>
        <v>0.0683813845032199</v>
      </c>
      <c r="CY157" s="270">
        <f t="shared" si="850"/>
        <v>0.039959682229380622</v>
      </c>
      <c r="CZ157" s="270">
        <f t="shared" si="851" ref="CZ157:DI162">AT157-AH157</f>
        <v>0.036934951172240549</v>
      </c>
      <c r="DA157" s="270">
        <f t="shared" si="851"/>
        <v>-0.32311533576966217</v>
      </c>
      <c r="DB157" s="379">
        <f t="shared" si="851"/>
        <v>-0.59801158102067897</v>
      </c>
      <c r="DC157" s="379">
        <f t="shared" si="851"/>
        <v>-0.29095008924310067</v>
      </c>
      <c r="DD157" s="379">
        <f t="shared" si="851"/>
        <v>0.023751600016392926</v>
      </c>
      <c r="DE157" s="379">
        <f t="shared" si="851"/>
        <v>-0.21954991846235886</v>
      </c>
      <c r="DF157" s="379">
        <f t="shared" si="851"/>
        <v>-0.0018799438245819533</v>
      </c>
      <c r="DG157" s="379">
        <f t="shared" si="851"/>
        <v>0.059593812524809775</v>
      </c>
      <c r="DH157" s="379">
        <f t="shared" si="851"/>
        <v>-0.0036305584531181045</v>
      </c>
      <c r="DI157" s="379">
        <f t="shared" si="851"/>
        <v>-0.032166022043289277</v>
      </c>
      <c r="DJ157" s="379">
        <f t="shared" si="852" ref="DJ157:DQ162">BD157-AR157</f>
        <v>-0.017164720475666528</v>
      </c>
      <c r="DK157" s="379">
        <f t="shared" si="852"/>
        <v>-0.38735032643898831</v>
      </c>
      <c r="DL157" s="379">
        <f t="shared" si="852"/>
        <v>0.018162226136481552</v>
      </c>
      <c r="DM157" s="379">
        <f t="shared" si="852"/>
        <v>0.39071035981074093</v>
      </c>
      <c r="DN157" s="379">
        <f t="shared" si="852"/>
        <v>0.6121317442938321</v>
      </c>
      <c r="DO157" s="379">
        <f t="shared" si="852"/>
        <v>0.34358613035764901</v>
      </c>
      <c r="DP157" s="379">
        <f t="shared" si="852"/>
        <v>0.018472265395591103</v>
      </c>
      <c r="DQ157" s="379">
        <f t="shared" si="852"/>
        <v>0.22337505678475603</v>
      </c>
      <c r="DR157" s="447"/>
      <c r="DS157" s="447"/>
      <c r="DT157" s="447"/>
      <c r="DU157" s="447"/>
      <c r="DV157" s="447"/>
      <c r="DW157" s="447"/>
      <c r="DX157" s="447"/>
      <c r="DY157" s="447"/>
      <c r="DZ157" s="447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53" ref="D158:AA158">(C67+C151+D95-D67-D151)/(C67+C151+D95-D151)</f>
        <v>0.16964694494341612</v>
      </c>
      <c r="E158" s="168">
        <f t="shared" si="853"/>
        <v>0.15796110330007282</v>
      </c>
      <c r="F158" s="168">
        <f t="shared" si="853"/>
        <v>0.14863344575139331</v>
      </c>
      <c r="G158" s="168">
        <f t="shared" si="853"/>
        <v>0.15234430332129478</v>
      </c>
      <c r="H158" s="169">
        <f t="shared" si="853"/>
        <v>0.15809233715907064</v>
      </c>
      <c r="I158" s="168">
        <f t="shared" si="853"/>
        <v>0.15612602165117517</v>
      </c>
      <c r="J158" s="169">
        <f t="shared" si="853"/>
        <v>0.16024806450659043</v>
      </c>
      <c r="K158" s="168">
        <f t="shared" si="853"/>
        <v>0.11720664528128168</v>
      </c>
      <c r="L158" s="170">
        <f t="shared" si="853"/>
        <v>0.13259983328284422</v>
      </c>
      <c r="M158" s="169">
        <f t="shared" si="853"/>
        <v>0.15336864960550226</v>
      </c>
      <c r="N158" s="169">
        <f t="shared" si="853"/>
        <v>0.13550663080192921</v>
      </c>
      <c r="O158" s="169">
        <f t="shared" si="853"/>
        <v>0.13798706347785211</v>
      </c>
      <c r="P158" s="169">
        <f t="shared" si="853"/>
        <v>0.066743845583029413</v>
      </c>
      <c r="Q158" s="169">
        <f t="shared" si="853"/>
        <v>0.14649002688010945</v>
      </c>
      <c r="R158" s="169">
        <f t="shared" si="853"/>
        <v>0.13414503084739013</v>
      </c>
      <c r="S158" s="169">
        <f t="shared" si="853"/>
        <v>0.069719029863303403</v>
      </c>
      <c r="T158" s="169">
        <f t="shared" si="853"/>
        <v>0.14542189940273351</v>
      </c>
      <c r="U158" s="169">
        <f t="shared" si="853"/>
        <v>0.14760441353409698</v>
      </c>
      <c r="V158" s="169">
        <f t="shared" si="853"/>
        <v>0.16097462372325697</v>
      </c>
      <c r="W158" s="169">
        <f t="shared" si="853"/>
        <v>0.054606202917977804</v>
      </c>
      <c r="X158" s="170">
        <f t="shared" si="853"/>
        <v>0.073181428548666105</v>
      </c>
      <c r="Y158" s="169">
        <f t="shared" si="853"/>
        <v>0.11988544995235161</v>
      </c>
      <c r="Z158" s="169">
        <f t="shared" si="853"/>
        <v>0.066743472167424073</v>
      </c>
      <c r="AA158" s="169">
        <f t="shared" si="853"/>
        <v>0.1122707310076218</v>
      </c>
      <c r="AB158" s="169">
        <f t="shared" si="843"/>
        <v>0.14187600142281931</v>
      </c>
      <c r="AC158" s="169">
        <f t="shared" si="843"/>
        <v>0.096407514976080286</v>
      </c>
      <c r="AD158" s="169">
        <f t="shared" si="843"/>
        <v>0.10837138367992097</v>
      </c>
      <c r="AE158" s="169">
        <f t="shared" si="843"/>
        <v>0.095073808587442632</v>
      </c>
      <c r="AF158" s="169">
        <f t="shared" si="843"/>
        <v>0.11779063355032048</v>
      </c>
      <c r="AG158" s="169">
        <f t="shared" si="843"/>
        <v>0.14421198230435026</v>
      </c>
      <c r="AH158" s="169">
        <f t="shared" si="843"/>
        <v>0.16847673528869886</v>
      </c>
      <c r="AI158" s="169">
        <f t="shared" si="843"/>
        <v>0.22296991069704664</v>
      </c>
      <c r="AJ158" s="169">
        <f t="shared" si="843"/>
        <v>-0.040729044421587951</v>
      </c>
      <c r="AK158" s="169">
        <f t="shared" si="843"/>
        <v>0.14664566447667199</v>
      </c>
      <c r="AL158" s="169">
        <f t="shared" si="843"/>
        <v>0.13010566371903393</v>
      </c>
      <c r="AM158" s="169">
        <f t="shared" si="843"/>
        <v>0.11585227936029487</v>
      </c>
      <c r="AN158" s="169">
        <f t="shared" si="843"/>
        <v>0.039451423164717982</v>
      </c>
      <c r="AO158" s="169">
        <f t="shared" si="843"/>
        <v>0.099150763679836704</v>
      </c>
      <c r="AP158" s="169">
        <f t="shared" si="843"/>
        <v>0.14627984534447902</v>
      </c>
      <c r="AQ158" s="169">
        <f t="shared" si="843"/>
        <v>0.15524237490167189</v>
      </c>
      <c r="AR158" s="169">
        <f t="shared" si="843"/>
        <v>0.17793903677341874</v>
      </c>
      <c r="AS158" s="169">
        <f t="shared" si="843"/>
        <v>0.11710722144129529</v>
      </c>
      <c r="AT158" s="169">
        <f t="shared" si="843"/>
        <v>0.14203111091406409</v>
      </c>
      <c r="AU158" s="169">
        <f t="shared" si="843"/>
        <v>0.014991389098019928</v>
      </c>
      <c r="AV158" s="169">
        <f t="shared" si="843"/>
        <v>0.03788102191471316</v>
      </c>
      <c r="AW158" s="169">
        <f t="shared" si="843"/>
        <v>-0.1550644285102499</v>
      </c>
      <c r="AX158" s="169">
        <f t="shared" si="843"/>
        <v>0.1506189789506979</v>
      </c>
      <c r="AY158" s="169">
        <f t="shared" si="843"/>
        <v>0.0062092485698892839</v>
      </c>
      <c r="AZ158" s="169">
        <f t="shared" si="843"/>
        <v>0.15698587866211891</v>
      </c>
      <c r="BA158" s="169">
        <f t="shared" si="843"/>
        <v>0.10809700825571016</v>
      </c>
      <c r="BB158" s="169">
        <f t="shared" si="843"/>
        <v>0.14456851935272347</v>
      </c>
      <c r="BC158" s="169">
        <f t="shared" si="843"/>
        <v>0.11498646230481893</v>
      </c>
      <c r="BD158" s="169">
        <f t="shared" si="843"/>
        <v>0.19020553985451513</v>
      </c>
      <c r="BE158" s="169">
        <f t="shared" si="845"/>
        <v>-0.010051656628537492</v>
      </c>
      <c r="BF158" s="169">
        <f t="shared" si="846"/>
        <v>0.14447064223226211</v>
      </c>
      <c r="BG158" s="169">
        <f t="shared" si="847"/>
        <v>0.1323563596005036</v>
      </c>
      <c r="BH158" s="170">
        <f t="shared" si="847"/>
        <v>0.11973092172333247</v>
      </c>
      <c r="BI158" s="521">
        <f t="shared" si="847"/>
        <v>0.19194763393048792</v>
      </c>
      <c r="BJ158" s="485">
        <f t="shared" si="847"/>
        <v>0.087821683695484529</v>
      </c>
      <c r="BK158" s="485">
        <f t="shared" si="847"/>
        <v>0.12549968949732337</v>
      </c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48"/>
        <v>-0.1029030993603867</v>
      </c>
      <c r="BW158" s="169">
        <f t="shared" si="848"/>
        <v>-0.011471076419963366</v>
      </c>
      <c r="BX158" s="169">
        <f t="shared" si="848"/>
        <v>-0.014488414904003183</v>
      </c>
      <c r="BY158" s="169">
        <f t="shared" si="848"/>
        <v>-0.08262527345799138</v>
      </c>
      <c r="BZ158" s="169">
        <f t="shared" si="848"/>
        <v>-0.012670437756337138</v>
      </c>
      <c r="CA158" s="169">
        <f t="shared" si="848"/>
        <v>-0.0085216081170781943</v>
      </c>
      <c r="CB158" s="169">
        <f t="shared" si="848"/>
        <v>0.00072655921666653356</v>
      </c>
      <c r="CC158" s="169">
        <f t="shared" si="848"/>
        <v>-0.062600442363303865</v>
      </c>
      <c r="CD158" s="400">
        <f t="shared" si="848"/>
        <v>-0.059418404734178115</v>
      </c>
      <c r="CE158" s="169">
        <f t="shared" si="848"/>
        <v>-0.03348319965315065</v>
      </c>
      <c r="CF158" s="169">
        <f t="shared" si="849"/>
        <v>-0.068763158634505134</v>
      </c>
      <c r="CG158" s="169">
        <f t="shared" si="849"/>
        <v>-0.025716332470230308</v>
      </c>
      <c r="CH158" s="169">
        <f t="shared" si="849"/>
        <v>0.075132155839789896</v>
      </c>
      <c r="CI158" s="169">
        <f t="shared" si="849"/>
        <v>-0.050082511904029167</v>
      </c>
      <c r="CJ158" s="241">
        <f t="shared" si="849"/>
        <v>-0.02577364716746916</v>
      </c>
      <c r="CK158" s="241">
        <f t="shared" si="849"/>
        <v>0.025354778724139229</v>
      </c>
      <c r="CL158" s="241">
        <f t="shared" si="849"/>
        <v>-0.027631265852413031</v>
      </c>
      <c r="CM158" s="241">
        <f t="shared" si="849"/>
        <v>-0.003392431229746723</v>
      </c>
      <c r="CN158" s="268">
        <f t="shared" si="849"/>
        <v>0.0075021115654418935</v>
      </c>
      <c r="CO158" s="270">
        <f t="shared" si="849"/>
        <v>0.16836370777906884</v>
      </c>
      <c r="CP158" s="379">
        <f t="shared" si="850"/>
        <v>-0.11391047297025406</v>
      </c>
      <c r="CQ158" s="270">
        <f t="shared" si="850"/>
        <v>0.026760214524320383</v>
      </c>
      <c r="CR158" s="270">
        <f t="shared" si="850"/>
        <v>0.063362191551609853</v>
      </c>
      <c r="CS158" s="270">
        <f t="shared" si="850"/>
        <v>0.0035815483526730613</v>
      </c>
      <c r="CT158" s="270">
        <f t="shared" si="850"/>
        <v>-0.10242457825810133</v>
      </c>
      <c r="CU158" s="270">
        <f t="shared" si="850"/>
        <v>0.0027432487037564179</v>
      </c>
      <c r="CV158" s="270">
        <f t="shared" si="850"/>
        <v>0.037908461664558052</v>
      </c>
      <c r="CW158" s="270">
        <f t="shared" si="850"/>
        <v>0.06016856631422926</v>
      </c>
      <c r="CX158" s="270">
        <f t="shared" si="850"/>
        <v>0.060148403223098265</v>
      </c>
      <c r="CY158" s="270">
        <f t="shared" si="850"/>
        <v>-0.027104760863054966</v>
      </c>
      <c r="CZ158" s="270">
        <f t="shared" si="851"/>
        <v>-0.026445624374634769</v>
      </c>
      <c r="DA158" s="270">
        <f t="shared" si="851"/>
        <v>-0.20797852159902672</v>
      </c>
      <c r="DB158" s="379">
        <f t="shared" si="851"/>
        <v>0.078610066336301104</v>
      </c>
      <c r="DC158" s="379">
        <f t="shared" si="851"/>
        <v>-0.30171009298692186</v>
      </c>
      <c r="DD158" s="379">
        <f t="shared" si="851"/>
        <v>0.02051331523166397</v>
      </c>
      <c r="DE158" s="379">
        <f t="shared" si="851"/>
        <v>-0.10964303079040558</v>
      </c>
      <c r="DF158" s="379">
        <f t="shared" si="851"/>
        <v>0.11753445549740094</v>
      </c>
      <c r="DG158" s="379">
        <f t="shared" si="851"/>
        <v>0.0089462445758734521</v>
      </c>
      <c r="DH158" s="379">
        <f t="shared" si="851"/>
        <v>-0.0017113259917555523</v>
      </c>
      <c r="DI158" s="379">
        <f t="shared" si="851"/>
        <v>-0.040255912596852961</v>
      </c>
      <c r="DJ158" s="379">
        <f t="shared" si="852"/>
        <v>0.012266503081096392</v>
      </c>
      <c r="DK158" s="379">
        <f t="shared" si="852"/>
        <v>-0.12715887806983278</v>
      </c>
      <c r="DL158" s="379">
        <f t="shared" si="852"/>
        <v>0.0024395313181980183</v>
      </c>
      <c r="DM158" s="379">
        <f t="shared" si="852"/>
        <v>0.11736497050248366</v>
      </c>
      <c r="DN158" s="379">
        <f t="shared" si="852"/>
        <v>0.081849899808619314</v>
      </c>
      <c r="DO158" s="379">
        <f t="shared" si="852"/>
        <v>0.34701206244073779</v>
      </c>
      <c r="DP158" s="379">
        <f t="shared" si="852"/>
        <v>-0.062797295255213367</v>
      </c>
      <c r="DQ158" s="379">
        <f t="shared" si="852"/>
        <v>0.11929044092743409</v>
      </c>
      <c r="DR158" s="447"/>
      <c r="DS158" s="447"/>
      <c r="DT158" s="447"/>
      <c r="DU158" s="447"/>
      <c r="DV158" s="447"/>
      <c r="DW158" s="447"/>
      <c r="DX158" s="447"/>
      <c r="DY158" s="447"/>
      <c r="DZ158" s="447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54" ref="D159:AA159">(C68+C152+D96-D68-D152)/(C68+C152+D96-D152)</f>
        <v>0.78614974426539397</v>
      </c>
      <c r="E159" s="168">
        <f t="shared" si="854"/>
        <v>0.81423396240345225</v>
      </c>
      <c r="F159" s="168">
        <f t="shared" si="854"/>
        <v>0.79251563294324057</v>
      </c>
      <c r="G159" s="168">
        <f t="shared" si="854"/>
        <v>0.80402139759511881</v>
      </c>
      <c r="H159" s="169">
        <f t="shared" si="854"/>
        <v>0.80337875881114551</v>
      </c>
      <c r="I159" s="168">
        <f t="shared" si="854"/>
        <v>0.79606860911024213</v>
      </c>
      <c r="J159" s="169">
        <f t="shared" si="854"/>
        <v>0.7993062522406823</v>
      </c>
      <c r="K159" s="168">
        <f t="shared" si="854"/>
        <v>0.73402703735626973</v>
      </c>
      <c r="L159" s="170">
        <f t="shared" si="854"/>
        <v>0.75397767158147699</v>
      </c>
      <c r="M159" s="169">
        <f t="shared" si="854"/>
        <v>0.80981538346930215</v>
      </c>
      <c r="N159" s="169">
        <f t="shared" si="854"/>
        <v>0.77767454602502839</v>
      </c>
      <c r="O159" s="169">
        <f t="shared" si="854"/>
        <v>0.75491020110147367</v>
      </c>
      <c r="P159" s="169">
        <f t="shared" si="854"/>
        <v>0.63614389462160736</v>
      </c>
      <c r="Q159" s="169">
        <f t="shared" si="854"/>
        <v>0.67082235779258481</v>
      </c>
      <c r="R159" s="169">
        <f t="shared" si="854"/>
        <v>0.64671500178752495</v>
      </c>
      <c r="S159" s="169">
        <f t="shared" si="854"/>
        <v>0.66533755909971382</v>
      </c>
      <c r="T159" s="169">
        <f t="shared" si="854"/>
        <v>0.68314973967820447</v>
      </c>
      <c r="U159" s="169">
        <f t="shared" si="854"/>
        <v>0.69822824861777122</v>
      </c>
      <c r="V159" s="169">
        <f t="shared" si="854"/>
        <v>0.70223389315181994</v>
      </c>
      <c r="W159" s="169">
        <f t="shared" si="854"/>
        <v>0.67256491304103072</v>
      </c>
      <c r="X159" s="170">
        <f t="shared" si="854"/>
        <v>0.64684279406888101</v>
      </c>
      <c r="Y159" s="169">
        <f t="shared" si="854"/>
        <v>0.64723758392948882</v>
      </c>
      <c r="Z159" s="169">
        <f t="shared" si="854"/>
        <v>0.65195824699315907</v>
      </c>
      <c r="AA159" s="169">
        <f t="shared" si="854"/>
        <v>0.72142970724079147</v>
      </c>
      <c r="AB159" s="169">
        <f t="shared" si="843"/>
        <v>0.66084515319945925</v>
      </c>
      <c r="AC159" s="169">
        <f t="shared" si="843"/>
        <v>0.65177768948838022</v>
      </c>
      <c r="AD159" s="169">
        <f t="shared" si="843"/>
        <v>0.65000051949030035</v>
      </c>
      <c r="AE159" s="169">
        <f t="shared" si="843"/>
        <v>0.69524152919642723</v>
      </c>
      <c r="AF159" s="169">
        <f t="shared" si="843"/>
        <v>0.67983522989415079</v>
      </c>
      <c r="AG159" s="169">
        <f t="shared" si="843"/>
        <v>0.66251228889013258</v>
      </c>
      <c r="AH159" s="169">
        <f t="shared" si="843"/>
        <v>0.6515586761686758</v>
      </c>
      <c r="AI159" s="169">
        <f t="shared" si="843"/>
        <v>0.6126628420772956</v>
      </c>
      <c r="AJ159" s="169">
        <f t="shared" si="843"/>
        <v>0.67110240579389957</v>
      </c>
      <c r="AK159" s="169">
        <f t="shared" si="843"/>
        <v>0.62961799730953505</v>
      </c>
      <c r="AL159" s="169">
        <f t="shared" si="843"/>
        <v>0.677334226429817</v>
      </c>
      <c r="AM159" s="169">
        <f t="shared" si="843"/>
        <v>0.70065960134755567</v>
      </c>
      <c r="AN159" s="169">
        <f t="shared" si="843"/>
        <v>0.66465951116795674</v>
      </c>
      <c r="AO159" s="169">
        <f t="shared" si="843"/>
        <v>0.6479730210022957</v>
      </c>
      <c r="AP159" s="169">
        <f t="shared" si="843"/>
        <v>0.65439485037175171</v>
      </c>
      <c r="AQ159" s="169">
        <f t="shared" si="843"/>
        <v>0.66101620536372696</v>
      </c>
      <c r="AR159" s="169">
        <f t="shared" si="843"/>
        <v>0.71589192100262178</v>
      </c>
      <c r="AS159" s="169">
        <f t="shared" si="843"/>
        <v>0.69201017257878539</v>
      </c>
      <c r="AT159" s="169">
        <f t="shared" si="843"/>
        <v>0.69168940415402447</v>
      </c>
      <c r="AU159" s="169">
        <f t="shared" si="843"/>
        <v>0.11749961896750409</v>
      </c>
      <c r="AV159" s="169">
        <f t="shared" si="843"/>
        <v>-0.042833795135462822</v>
      </c>
      <c r="AW159" s="169">
        <f t="shared" si="843"/>
        <v>0.29390253010260792</v>
      </c>
      <c r="AX159" s="169">
        <f t="shared" si="843"/>
        <v>0.69280273689308303</v>
      </c>
      <c r="AY159" s="169">
        <f t="shared" si="843"/>
        <v>0.56941292864112769</v>
      </c>
      <c r="AZ159" s="169">
        <f t="shared" si="843"/>
        <v>0.67792954729243782</v>
      </c>
      <c r="BA159" s="169">
        <f t="shared" si="843"/>
        <v>0.68170802873637582</v>
      </c>
      <c r="BB159" s="169">
        <f t="shared" si="843"/>
        <v>0.66460522612477357</v>
      </c>
      <c r="BC159" s="169">
        <f t="shared" si="843"/>
        <v>0.64918517150931498</v>
      </c>
      <c r="BD159" s="169">
        <f t="shared" si="843"/>
        <v>0.71319248777123923</v>
      </c>
      <c r="BE159" s="169">
        <f t="shared" si="845"/>
        <v>0.69374649792326726</v>
      </c>
      <c r="BF159" s="169">
        <f t="shared" si="846"/>
        <v>0.71378677304204441</v>
      </c>
      <c r="BG159" s="169">
        <f t="shared" si="847"/>
        <v>0.67583159951008565</v>
      </c>
      <c r="BH159" s="170">
        <f t="shared" si="847"/>
        <v>0.68193983795080115</v>
      </c>
      <c r="BI159" s="521">
        <f t="shared" si="847"/>
        <v>0.73319704365505656</v>
      </c>
      <c r="BJ159" s="485">
        <f t="shared" si="847"/>
        <v>0.70490259049755322</v>
      </c>
      <c r="BK159" s="485">
        <f t="shared" si="847"/>
        <v>0.70468156502331547</v>
      </c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48"/>
        <v>-0.1500058496437866</v>
      </c>
      <c r="BW159" s="169">
        <f t="shared" si="848"/>
        <v>-0.14341160461086744</v>
      </c>
      <c r="BX159" s="169">
        <f t="shared" si="848"/>
        <v>-0.14580063115571562</v>
      </c>
      <c r="BY159" s="169">
        <f t="shared" si="848"/>
        <v>-0.138683838495405</v>
      </c>
      <c r="BZ159" s="169">
        <f t="shared" si="848"/>
        <v>-0.12022901913294104</v>
      </c>
      <c r="CA159" s="169">
        <f t="shared" si="848"/>
        <v>-0.097840360492470912</v>
      </c>
      <c r="CB159" s="169">
        <f t="shared" si="848"/>
        <v>-0.097072359088862359</v>
      </c>
      <c r="CC159" s="169">
        <f t="shared" si="848"/>
        <v>-0.061462124315239008</v>
      </c>
      <c r="CD159" s="400">
        <f t="shared" si="848"/>
        <v>-0.10713487751259598</v>
      </c>
      <c r="CE159" s="169">
        <f t="shared" si="848"/>
        <v>-0.16257779953981333</v>
      </c>
      <c r="CF159" s="169">
        <f t="shared" si="849"/>
        <v>-0.12571629903186932</v>
      </c>
      <c r="CG159" s="169">
        <f t="shared" si="849"/>
        <v>-0.033480493860682192</v>
      </c>
      <c r="CH159" s="169">
        <f t="shared" si="849"/>
        <v>0.024701258577851881</v>
      </c>
      <c r="CI159" s="169">
        <f t="shared" si="849"/>
        <v>-0.019044668304204593</v>
      </c>
      <c r="CJ159" s="241">
        <f t="shared" si="849"/>
        <v>0.003285517702775409</v>
      </c>
      <c r="CK159" s="241">
        <f t="shared" si="849"/>
        <v>0.029903970096713417</v>
      </c>
      <c r="CL159" s="241">
        <f t="shared" si="849"/>
        <v>-0.0033145097840536764</v>
      </c>
      <c r="CM159" s="241">
        <f t="shared" si="849"/>
        <v>-0.035715959727638635</v>
      </c>
      <c r="CN159" s="268">
        <f t="shared" si="849"/>
        <v>-0.050675216983144145</v>
      </c>
      <c r="CO159" s="270">
        <f t="shared" si="849"/>
        <v>-0.059902070963735121</v>
      </c>
      <c r="CP159" s="379">
        <f t="shared" si="850"/>
        <v>0.024259611725018559</v>
      </c>
      <c r="CQ159" s="270">
        <f t="shared" si="850"/>
        <v>-0.017619586619953775</v>
      </c>
      <c r="CR159" s="270">
        <f t="shared" si="850"/>
        <v>0.025375979436657925</v>
      </c>
      <c r="CS159" s="270">
        <f t="shared" si="850"/>
        <v>-0.020770105893235802</v>
      </c>
      <c r="CT159" s="270">
        <f t="shared" si="850"/>
        <v>0.0038143579684974949</v>
      </c>
      <c r="CU159" s="270">
        <f t="shared" si="850"/>
        <v>-0.003804668486084517</v>
      </c>
      <c r="CV159" s="270">
        <f t="shared" si="850"/>
        <v>0.0043943308814513582</v>
      </c>
      <c r="CW159" s="270">
        <f t="shared" si="850"/>
        <v>-0.034225323832700272</v>
      </c>
      <c r="CX159" s="270">
        <f t="shared" si="850"/>
        <v>0.036056691108470984</v>
      </c>
      <c r="CY159" s="270">
        <f t="shared" si="850"/>
        <v>0.029497883688652804</v>
      </c>
      <c r="CZ159" s="270">
        <f t="shared" si="851"/>
        <v>0.040130727985348669</v>
      </c>
      <c r="DA159" s="270">
        <f t="shared" si="851"/>
        <v>-0.49516322310979149</v>
      </c>
      <c r="DB159" s="379">
        <f t="shared" si="851"/>
        <v>-0.71393620092936239</v>
      </c>
      <c r="DC159" s="379">
        <f t="shared" si="851"/>
        <v>-0.33571546720692713</v>
      </c>
      <c r="DD159" s="379">
        <f t="shared" si="851"/>
        <v>0.015468510463266028</v>
      </c>
      <c r="DE159" s="379">
        <f t="shared" si="851"/>
        <v>-0.13124667270642798</v>
      </c>
      <c r="DF159" s="379">
        <f t="shared" si="851"/>
        <v>0.013270036124481077</v>
      </c>
      <c r="DG159" s="379">
        <f t="shared" si="851"/>
        <v>0.033735007734080114</v>
      </c>
      <c r="DH159" s="379">
        <f t="shared" si="851"/>
        <v>0.010210375753021861</v>
      </c>
      <c r="DI159" s="379">
        <f t="shared" si="851"/>
        <v>-0.011831033854411976</v>
      </c>
      <c r="DJ159" s="379">
        <f t="shared" si="852"/>
        <v>-0.0026994332313825531</v>
      </c>
      <c r="DK159" s="379">
        <f t="shared" si="852"/>
        <v>0.0017363253444818705</v>
      </c>
      <c r="DL159" s="379">
        <f t="shared" si="852"/>
        <v>0.022097368888019941</v>
      </c>
      <c r="DM159" s="379">
        <f t="shared" si="852"/>
        <v>0.5583319805425816</v>
      </c>
      <c r="DN159" s="379">
        <f t="shared" si="852"/>
        <v>0.72477363308626397</v>
      </c>
      <c r="DO159" s="379">
        <f t="shared" si="852"/>
        <v>0.43929451355244864</v>
      </c>
      <c r="DP159" s="379">
        <f t="shared" si="852"/>
        <v>0.01209985360447019</v>
      </c>
      <c r="DQ159" s="379">
        <f t="shared" si="852"/>
        <v>0.13526863638218778</v>
      </c>
      <c r="DR159" s="447"/>
      <c r="DS159" s="447"/>
      <c r="DT159" s="447"/>
      <c r="DU159" s="447"/>
      <c r="DV159" s="447"/>
      <c r="DW159" s="447"/>
      <c r="DX159" s="447"/>
      <c r="DY159" s="447"/>
      <c r="DZ159" s="447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55" ref="D160:AA160">(C69+C153+D97-D69-D153)/(C69+C153+D97-D153)</f>
        <v>0.83133147084208825</v>
      </c>
      <c r="E160" s="168">
        <f t="shared" si="855"/>
        <v>0.85655724191658988</v>
      </c>
      <c r="F160" s="168">
        <f t="shared" si="855"/>
        <v>0.8293378896821002</v>
      </c>
      <c r="G160" s="168">
        <f t="shared" si="855"/>
        <v>0.84054330431992463</v>
      </c>
      <c r="H160" s="169">
        <f t="shared" si="855"/>
        <v>0.83766601294117959</v>
      </c>
      <c r="I160" s="168">
        <f t="shared" si="855"/>
        <v>0.83624075064831471</v>
      </c>
      <c r="J160" s="169">
        <f t="shared" si="855"/>
        <v>0.82951589456217611</v>
      </c>
      <c r="K160" s="168">
        <f t="shared" si="855"/>
        <v>0.79381404379861731</v>
      </c>
      <c r="L160" s="170">
        <f t="shared" si="855"/>
        <v>0.78724035925305125</v>
      </c>
      <c r="M160" s="169">
        <f t="shared" si="855"/>
        <v>0.85206280582654104</v>
      </c>
      <c r="N160" s="169">
        <f t="shared" si="855"/>
        <v>0.82373606058347715</v>
      </c>
      <c r="O160" s="169">
        <f t="shared" si="855"/>
        <v>0.81061422215078127</v>
      </c>
      <c r="P160" s="169">
        <f t="shared" si="855"/>
        <v>0.68454730355128102</v>
      </c>
      <c r="Q160" s="169">
        <f t="shared" si="855"/>
        <v>0.73118418079300751</v>
      </c>
      <c r="R160" s="169">
        <f t="shared" si="855"/>
        <v>0.70364209074641615</v>
      </c>
      <c r="S160" s="169">
        <f t="shared" si="855"/>
        <v>0.7886438588463841</v>
      </c>
      <c r="T160" s="169">
        <f t="shared" si="855"/>
        <v>0.8051190335196956</v>
      </c>
      <c r="U160" s="169">
        <f t="shared" si="855"/>
        <v>0.79153096950841573</v>
      </c>
      <c r="V160" s="169">
        <f t="shared" si="855"/>
        <v>0.77930301432142635</v>
      </c>
      <c r="W160" s="169">
        <f t="shared" si="855"/>
        <v>0.78357989119887894</v>
      </c>
      <c r="X160" s="170">
        <f t="shared" si="855"/>
        <v>0.73980902855435182</v>
      </c>
      <c r="Y160" s="169">
        <f t="shared" si="855"/>
        <v>0.71789452422410316</v>
      </c>
      <c r="Z160" s="169">
        <f t="shared" si="855"/>
        <v>0.7213473987734943</v>
      </c>
      <c r="AA160" s="169">
        <f t="shared" si="855"/>
        <v>0.78265915647456419</v>
      </c>
      <c r="AB160" s="169">
        <f t="shared" si="843"/>
        <v>0.76440752983629678</v>
      </c>
      <c r="AC160" s="169">
        <f t="shared" si="843"/>
        <v>0.7483963037528425</v>
      </c>
      <c r="AD160" s="169">
        <f t="shared" si="843"/>
        <v>0.73787126142983783</v>
      </c>
      <c r="AE160" s="169">
        <f t="shared" si="843"/>
        <v>0.73073230431538605</v>
      </c>
      <c r="AF160" s="169">
        <f t="shared" si="843"/>
        <v>0.77183690585217168</v>
      </c>
      <c r="AG160" s="169">
        <f t="shared" si="843"/>
        <v>0.73901557574572774</v>
      </c>
      <c r="AH160" s="169">
        <f t="shared" si="843"/>
        <v>0.6865296926047243</v>
      </c>
      <c r="AI160" s="169">
        <f t="shared" si="843"/>
        <v>0.67343614138429175</v>
      </c>
      <c r="AJ160" s="169">
        <f t="shared" si="843"/>
        <v>0.69895864643561834</v>
      </c>
      <c r="AK160" s="169">
        <f t="shared" si="843"/>
        <v>0.66462349671252841</v>
      </c>
      <c r="AL160" s="169">
        <f t="shared" si="843"/>
        <v>0.72665709627354225</v>
      </c>
      <c r="AM160" s="169">
        <f t="shared" si="843"/>
        <v>0.76020995128511359</v>
      </c>
      <c r="AN160" s="169">
        <f t="shared" si="843"/>
        <v>0.75551218588747782</v>
      </c>
      <c r="AO160" s="169">
        <f t="shared" si="843"/>
        <v>0.72593856347887853</v>
      </c>
      <c r="AP160" s="169">
        <f t="shared" si="843"/>
        <v>0.72933915619622181</v>
      </c>
      <c r="AQ160" s="169">
        <f t="shared" si="843"/>
        <v>0.71928958811021848</v>
      </c>
      <c r="AR160" s="169">
        <f t="shared" si="843"/>
        <v>0.76159468706617761</v>
      </c>
      <c r="AS160" s="169">
        <f t="shared" si="843"/>
        <v>0.75315466713728085</v>
      </c>
      <c r="AT160" s="169">
        <f t="shared" si="843"/>
        <v>0.73567189938319755</v>
      </c>
      <c r="AU160" s="169">
        <f t="shared" si="843"/>
        <v>0.27562148040925605</v>
      </c>
      <c r="AV160" s="169">
        <f t="shared" si="843"/>
        <v>0.26443606748101678</v>
      </c>
      <c r="AW160" s="169">
        <f t="shared" si="843"/>
        <v>0.30317895962209246</v>
      </c>
      <c r="AX160" s="169">
        <f t="shared" si="843"/>
        <v>0.30770768019937311</v>
      </c>
      <c r="AY160" s="169">
        <f t="shared" si="843"/>
        <v>0.77355888302933118</v>
      </c>
      <c r="AZ160" s="169">
        <f t="shared" si="843"/>
        <v>0.73049570539112096</v>
      </c>
      <c r="BA160" s="169">
        <f t="shared" si="843"/>
        <v>0.70613016419273156</v>
      </c>
      <c r="BB160" s="169">
        <f t="shared" si="843"/>
        <v>0.69846034735441698</v>
      </c>
      <c r="BC160" s="169">
        <f t="shared" si="843"/>
        <v>0.67351492929836909</v>
      </c>
      <c r="BD160" s="169">
        <f t="shared" si="843"/>
        <v>0.72189096053543522</v>
      </c>
      <c r="BE160" s="169">
        <f t="shared" si="845"/>
        <v>0.73104633193556556</v>
      </c>
      <c r="BF160" s="169">
        <f t="shared" si="846"/>
        <v>0.727230218883679</v>
      </c>
      <c r="BG160" s="169">
        <f t="shared" si="847"/>
        <v>0.66767878653903334</v>
      </c>
      <c r="BH160" s="170">
        <f t="shared" si="847"/>
        <v>0.68142331638008802</v>
      </c>
      <c r="BI160" s="521">
        <f t="shared" si="847"/>
        <v>0.73765875198357311</v>
      </c>
      <c r="BJ160" s="485">
        <f t="shared" si="847"/>
        <v>0.70838990727283968</v>
      </c>
      <c r="BK160" s="485">
        <f t="shared" si="847"/>
        <v>0.72473388328687538</v>
      </c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48"/>
        <v>-0.14678416729080723</v>
      </c>
      <c r="BW160" s="169">
        <f t="shared" si="848"/>
        <v>-0.12537306112358237</v>
      </c>
      <c r="BX160" s="169">
        <f t="shared" si="848"/>
        <v>-0.12569579893568406</v>
      </c>
      <c r="BY160" s="169">
        <f t="shared" si="848"/>
        <v>-0.051899445473540529</v>
      </c>
      <c r="BZ160" s="169">
        <f t="shared" si="848"/>
        <v>-0.03254697942148399</v>
      </c>
      <c r="CA160" s="169">
        <f t="shared" si="848"/>
        <v>-0.044709781139898985</v>
      </c>
      <c r="CB160" s="169">
        <f t="shared" si="848"/>
        <v>-0.050212880240749769</v>
      </c>
      <c r="CC160" s="169">
        <f t="shared" si="848"/>
        <v>-0.010234152599738366</v>
      </c>
      <c r="CD160" s="400">
        <f t="shared" si="848"/>
        <v>-0.047431330698699425</v>
      </c>
      <c r="CE160" s="169">
        <f t="shared" si="848"/>
        <v>-0.13416828160243788</v>
      </c>
      <c r="CF160" s="169">
        <f t="shared" si="849"/>
        <v>-0.10238866180998285</v>
      </c>
      <c r="CG160" s="169">
        <f t="shared" si="849"/>
        <v>-0.027955065676217083</v>
      </c>
      <c r="CH160" s="169">
        <f t="shared" si="849"/>
        <v>0.079860226285015767</v>
      </c>
      <c r="CI160" s="169">
        <f t="shared" si="849"/>
        <v>0.017212122959834986</v>
      </c>
      <c r="CJ160" s="241">
        <f t="shared" si="849"/>
        <v>0.034229170683421684</v>
      </c>
      <c r="CK160" s="241">
        <f t="shared" si="849"/>
        <v>-0.057911554530998055</v>
      </c>
      <c r="CL160" s="241">
        <f t="shared" si="849"/>
        <v>-0.03328212766752392</v>
      </c>
      <c r="CM160" s="241">
        <f t="shared" si="849"/>
        <v>-0.05251539376268799</v>
      </c>
      <c r="CN160" s="268">
        <f t="shared" si="849"/>
        <v>-0.092773321716702051</v>
      </c>
      <c r="CO160" s="270">
        <f t="shared" si="849"/>
        <v>-0.11014374981458719</v>
      </c>
      <c r="CP160" s="379">
        <f t="shared" si="850"/>
        <v>-0.040850382118733486</v>
      </c>
      <c r="CQ160" s="270">
        <f t="shared" si="850"/>
        <v>-0.053271027511574753</v>
      </c>
      <c r="CR160" s="270">
        <f t="shared" si="850"/>
        <v>0.0053096975000479496</v>
      </c>
      <c r="CS160" s="270">
        <f t="shared" si="850"/>
        <v>-0.022449205189450594</v>
      </c>
      <c r="CT160" s="270">
        <f t="shared" si="850"/>
        <v>-0.0088953439488189678</v>
      </c>
      <c r="CU160" s="270">
        <f t="shared" si="850"/>
        <v>-0.022457740273963966</v>
      </c>
      <c r="CV160" s="270">
        <f t="shared" si="850"/>
        <v>-0.0085321052336160275</v>
      </c>
      <c r="CW160" s="270">
        <f t="shared" si="850"/>
        <v>-0.011442716205167569</v>
      </c>
      <c r="CX160" s="270">
        <f t="shared" si="850"/>
        <v>-0.010242218785994073</v>
      </c>
      <c r="CY160" s="270">
        <f t="shared" si="850"/>
        <v>0.014139091391553116</v>
      </c>
      <c r="CZ160" s="270">
        <f t="shared" si="851"/>
        <v>0.049142206778473252</v>
      </c>
      <c r="DA160" s="270">
        <f t="shared" si="851"/>
        <v>-0.39781466097503571</v>
      </c>
      <c r="DB160" s="379">
        <f t="shared" si="851"/>
        <v>-0.43452257895460156</v>
      </c>
      <c r="DC160" s="379">
        <f t="shared" si="851"/>
        <v>-0.36144453709043595</v>
      </c>
      <c r="DD160" s="379">
        <f t="shared" si="851"/>
        <v>-0.41894941607416913</v>
      </c>
      <c r="DE160" s="379">
        <f t="shared" si="851"/>
        <v>0.013348931744217585</v>
      </c>
      <c r="DF160" s="379">
        <f t="shared" si="851"/>
        <v>-0.025016480496356852</v>
      </c>
      <c r="DG160" s="379">
        <f t="shared" si="851"/>
        <v>-0.019808399286146972</v>
      </c>
      <c r="DH160" s="379">
        <f t="shared" si="851"/>
        <v>-0.030878808841804828</v>
      </c>
      <c r="DI160" s="379">
        <f t="shared" si="851"/>
        <v>-0.045774658811849389</v>
      </c>
      <c r="DJ160" s="379">
        <f t="shared" si="852"/>
        <v>-0.039703726530742389</v>
      </c>
      <c r="DK160" s="379">
        <f t="shared" si="852"/>
        <v>-0.02210833520171529</v>
      </c>
      <c r="DL160" s="379">
        <f t="shared" si="852"/>
        <v>-0.0084416804995185446</v>
      </c>
      <c r="DM160" s="379">
        <f t="shared" si="852"/>
        <v>0.39205730612977729</v>
      </c>
      <c r="DN160" s="379">
        <f t="shared" si="852"/>
        <v>0.41698724889907124</v>
      </c>
      <c r="DO160" s="379">
        <f t="shared" si="852"/>
        <v>0.43447979236148065</v>
      </c>
      <c r="DP160" s="379">
        <f t="shared" si="852"/>
        <v>0.40068222707346657</v>
      </c>
      <c r="DQ160" s="379">
        <f t="shared" si="852"/>
        <v>-0.048824999742455799</v>
      </c>
      <c r="DR160" s="447"/>
      <c r="DS160" s="447"/>
      <c r="DT160" s="447"/>
      <c r="DU160" s="447"/>
      <c r="DV160" s="447"/>
      <c r="DW160" s="447"/>
      <c r="DX160" s="447"/>
      <c r="DY160" s="447"/>
      <c r="DZ160" s="447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56" ref="D161:AA161">(C70+C154+D98-D70-D154)/(C70+C154+D98-D154)</f>
        <v>0.85288789492434613</v>
      </c>
      <c r="E161" s="168">
        <f t="shared" si="856"/>
        <v>0.85922293142760109</v>
      </c>
      <c r="F161" s="168">
        <f t="shared" si="856"/>
        <v>0.83651896881154297</v>
      </c>
      <c r="G161" s="168">
        <f t="shared" si="856"/>
        <v>0.86192073187901386</v>
      </c>
      <c r="H161" s="169">
        <f t="shared" si="856"/>
        <v>0.84850253094815031</v>
      </c>
      <c r="I161" s="168">
        <f t="shared" si="856"/>
        <v>0.84358349188611859</v>
      </c>
      <c r="J161" s="169">
        <f t="shared" si="856"/>
        <v>0.87859965378669802</v>
      </c>
      <c r="K161" s="168">
        <f t="shared" si="856"/>
        <v>0.79942619476121513</v>
      </c>
      <c r="L161" s="170">
        <f t="shared" si="856"/>
        <v>0.83943597367875455</v>
      </c>
      <c r="M161" s="169">
        <f t="shared" si="856"/>
        <v>0.83939085313547823</v>
      </c>
      <c r="N161" s="169">
        <f t="shared" si="856"/>
        <v>0.80393213639382288</v>
      </c>
      <c r="O161" s="169">
        <f t="shared" si="856"/>
        <v>0.79749715048140346</v>
      </c>
      <c r="P161" s="169">
        <f t="shared" si="856"/>
        <v>0.75242218762138413</v>
      </c>
      <c r="Q161" s="169">
        <f t="shared" si="856"/>
        <v>0.72758485943767259</v>
      </c>
      <c r="R161" s="169">
        <f t="shared" si="856"/>
        <v>0.73802474539627738</v>
      </c>
      <c r="S161" s="169">
        <f t="shared" si="856"/>
        <v>0.75601795555316198</v>
      </c>
      <c r="T161" s="169">
        <f t="shared" si="856"/>
        <v>0.76777521555268369</v>
      </c>
      <c r="U161" s="169">
        <f t="shared" si="856"/>
        <v>0.79873440134244467</v>
      </c>
      <c r="V161" s="169">
        <f t="shared" si="856"/>
        <v>0.80825098944842</v>
      </c>
      <c r="W161" s="169">
        <f t="shared" si="856"/>
        <v>0.76742116889620038</v>
      </c>
      <c r="X161" s="170">
        <f t="shared" si="856"/>
        <v>0.7779523405480353</v>
      </c>
      <c r="Y161" s="169">
        <f t="shared" si="856"/>
        <v>0.72415308379264931</v>
      </c>
      <c r="Z161" s="169">
        <f t="shared" si="856"/>
        <v>0.76293443558901897</v>
      </c>
      <c r="AA161" s="169">
        <f t="shared" si="856"/>
        <v>0.83739959831138855</v>
      </c>
      <c r="AB161" s="169">
        <f t="shared" si="843"/>
        <v>0.77302193279690257</v>
      </c>
      <c r="AC161" s="169">
        <f t="shared" si="843"/>
        <v>0.79309002596056632</v>
      </c>
      <c r="AD161" s="169">
        <f t="shared" si="843"/>
        <v>0.77976946215799048</v>
      </c>
      <c r="AE161" s="169">
        <f t="shared" si="843"/>
        <v>0.76120066852517732</v>
      </c>
      <c r="AF161" s="169">
        <f t="shared" si="843"/>
        <v>0.81035232023112214</v>
      </c>
      <c r="AG161" s="169">
        <f t="shared" si="843"/>
        <v>0.79645528668249455</v>
      </c>
      <c r="AH161" s="169">
        <f t="shared" si="843"/>
        <v>0.68601800210107111</v>
      </c>
      <c r="AI161" s="169">
        <f t="shared" si="843"/>
        <v>0.69705089964909595</v>
      </c>
      <c r="AJ161" s="169">
        <f t="shared" si="843"/>
        <v>0.74785612338243457</v>
      </c>
      <c r="AK161" s="169">
        <f t="shared" si="843"/>
        <v>0.64567927941003078</v>
      </c>
      <c r="AL161" s="169">
        <f t="shared" si="843"/>
        <v>0.7256840485280619</v>
      </c>
      <c r="AM161" s="169">
        <f t="shared" si="843"/>
        <v>0.7515123658883005</v>
      </c>
      <c r="AN161" s="169">
        <f t="shared" si="843"/>
        <v>0.74438165392335853</v>
      </c>
      <c r="AO161" s="169">
        <f t="shared" si="843"/>
        <v>0.73253588401116398</v>
      </c>
      <c r="AP161" s="169">
        <f t="shared" si="843"/>
        <v>0.74920705014917588</v>
      </c>
      <c r="AQ161" s="169">
        <f t="shared" si="843"/>
        <v>0.70879693188262483</v>
      </c>
      <c r="AR161" s="169">
        <f t="shared" si="843"/>
        <v>0.77659368963560549</v>
      </c>
      <c r="AS161" s="169">
        <f t="shared" si="843"/>
        <v>0.75395690911734004</v>
      </c>
      <c r="AT161" s="169">
        <f t="shared" si="843"/>
        <v>0.75136991446620993</v>
      </c>
      <c r="AU161" s="169">
        <f t="shared" si="843"/>
        <v>0.1726208625679333</v>
      </c>
      <c r="AV161" s="169">
        <f t="shared" si="843"/>
        <v>0.095655249958940286</v>
      </c>
      <c r="AW161" s="169">
        <f t="shared" si="843"/>
        <v>0.29197876118428429</v>
      </c>
      <c r="AX161" s="169">
        <f t="shared" si="843"/>
        <v>0.23776995049907343</v>
      </c>
      <c r="AY161" s="169">
        <f t="shared" si="843"/>
        <v>0.73494483429034063</v>
      </c>
      <c r="AZ161" s="169">
        <f t="shared" si="843"/>
        <v>0.70192996157319132</v>
      </c>
      <c r="BA161" s="169">
        <f t="shared" si="843"/>
        <v>0.68350626026893102</v>
      </c>
      <c r="BB161" s="169">
        <f t="shared" si="843"/>
        <v>0.69239548153633035</v>
      </c>
      <c r="BC161" s="169">
        <f t="shared" si="843"/>
        <v>0.64570042898572355</v>
      </c>
      <c r="BD161" s="169">
        <f t="shared" si="843"/>
        <v>0.71754877913433146</v>
      </c>
      <c r="BE161" s="169">
        <f t="shared" si="845"/>
        <v>0.66639474034166946</v>
      </c>
      <c r="BF161" s="169">
        <f t="shared" si="846"/>
        <v>0.69950778442831518</v>
      </c>
      <c r="BG161" s="169">
        <f t="shared" si="847"/>
        <v>0.65139343921514614</v>
      </c>
      <c r="BH161" s="170">
        <f t="shared" si="857" ref="BH161:BI162">(BG70+BG154+BH98-BH70-BH154)/(BG70+BG154+BH98-BH154)</f>
        <v>0.62321385564237752</v>
      </c>
      <c r="BI161" s="521">
        <f t="shared" si="857"/>
        <v>0.69640473398331493</v>
      </c>
      <c r="BJ161" s="485">
        <f t="shared" si="858" ref="BJ161">(BI70+BI154+BJ98-BJ70-BJ154)/(BI70+BI154+BJ98-BJ154)</f>
        <v>0.66398710430386387</v>
      </c>
      <c r="BK161" s="485">
        <f>(BJ70+BJ154+BK98-BK70-BK154)/(BJ70+BJ154+BK98-BK154)</f>
        <v>0.68367875523130472</v>
      </c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48"/>
        <v>-0.100465707302962</v>
      </c>
      <c r="BW161" s="169">
        <f t="shared" si="848"/>
        <v>-0.1316380719899285</v>
      </c>
      <c r="BX161" s="169">
        <f t="shared" si="848"/>
        <v>-0.098494223415265592</v>
      </c>
      <c r="BY161" s="169">
        <f t="shared" si="848"/>
        <v>-0.10590277632585188</v>
      </c>
      <c r="BZ161" s="169">
        <f t="shared" si="848"/>
        <v>-0.080727315395466626</v>
      </c>
      <c r="CA161" s="169">
        <f t="shared" si="848"/>
        <v>-0.04484909054367392</v>
      </c>
      <c r="CB161" s="169">
        <f t="shared" si="848"/>
        <v>-0.070348664338278022</v>
      </c>
      <c r="CC161" s="169">
        <f t="shared" si="848"/>
        <v>-0.032005025865014747</v>
      </c>
      <c r="CD161" s="400">
        <f t="shared" si="848"/>
        <v>-0.061483633130719251</v>
      </c>
      <c r="CE161" s="169">
        <f t="shared" si="848"/>
        <v>-0.11523776934282892</v>
      </c>
      <c r="CF161" s="169">
        <f t="shared" si="849"/>
        <v>-0.040997700804803916</v>
      </c>
      <c r="CG161" s="169">
        <f t="shared" si="849"/>
        <v>0.039902447829985088</v>
      </c>
      <c r="CH161" s="169">
        <f t="shared" si="849"/>
        <v>0.020599745175518436</v>
      </c>
      <c r="CI161" s="169">
        <f t="shared" si="849"/>
        <v>0.065505166522893732</v>
      </c>
      <c r="CJ161" s="241">
        <f t="shared" si="849"/>
        <v>0.041744716761713097</v>
      </c>
      <c r="CK161" s="241">
        <f t="shared" si="849"/>
        <v>0.0051827129720153353</v>
      </c>
      <c r="CL161" s="241">
        <f t="shared" si="849"/>
        <v>0.042577104678438449</v>
      </c>
      <c r="CM161" s="241">
        <f t="shared" si="849"/>
        <v>-0.0022791146599501211</v>
      </c>
      <c r="CN161" s="268">
        <f t="shared" si="849"/>
        <v>-0.12223298734734889</v>
      </c>
      <c r="CO161" s="270">
        <f t="shared" si="849"/>
        <v>-0.070370269247104433</v>
      </c>
      <c r="CP161" s="379">
        <f t="shared" si="850"/>
        <v>-0.030096217165600736</v>
      </c>
      <c r="CQ161" s="270">
        <f t="shared" si="850"/>
        <v>-0.078473804382618528</v>
      </c>
      <c r="CR161" s="270">
        <f t="shared" si="850"/>
        <v>-0.037250387060957069</v>
      </c>
      <c r="CS161" s="270">
        <f t="shared" si="850"/>
        <v>-0.085887232423088045</v>
      </c>
      <c r="CT161" s="270">
        <f t="shared" si="850"/>
        <v>-0.028640278873544034</v>
      </c>
      <c r="CU161" s="270">
        <f t="shared" si="850"/>
        <v>-0.06055414194940234</v>
      </c>
      <c r="CV161" s="270">
        <f t="shared" si="850"/>
        <v>-0.030562412008814599</v>
      </c>
      <c r="CW161" s="270">
        <f t="shared" si="850"/>
        <v>-0.05240373664255249</v>
      </c>
      <c r="CX161" s="270">
        <f t="shared" si="850"/>
        <v>-0.033758630595516648</v>
      </c>
      <c r="CY161" s="270">
        <f t="shared" si="850"/>
        <v>-0.04249837756515451</v>
      </c>
      <c r="CZ161" s="270">
        <f t="shared" si="851"/>
        <v>0.06535191236513882</v>
      </c>
      <c r="DA161" s="270">
        <f t="shared" si="851"/>
        <v>-0.52443003708116265</v>
      </c>
      <c r="DB161" s="379">
        <f t="shared" si="851"/>
        <v>-0.65220087342349431</v>
      </c>
      <c r="DC161" s="379">
        <f t="shared" si="851"/>
        <v>-0.3537005182257465</v>
      </c>
      <c r="DD161" s="379">
        <f t="shared" si="851"/>
        <v>-0.48791409802898844</v>
      </c>
      <c r="DE161" s="379">
        <f t="shared" si="851"/>
        <v>-0.016567531597959873</v>
      </c>
      <c r="DF161" s="379">
        <f t="shared" si="851"/>
        <v>-0.042451692350167214</v>
      </c>
      <c r="DG161" s="379">
        <f t="shared" si="851"/>
        <v>-0.049029623742232964</v>
      </c>
      <c r="DH161" s="379">
        <f t="shared" si="851"/>
        <v>-0.056811568612845531</v>
      </c>
      <c r="DI161" s="379">
        <f t="shared" si="851"/>
        <v>-0.063096502896901274</v>
      </c>
      <c r="DJ161" s="379">
        <f t="shared" si="852"/>
        <v>-0.059044910501274028</v>
      </c>
      <c r="DK161" s="379">
        <f t="shared" si="852"/>
        <v>-0.087562168775670579</v>
      </c>
      <c r="DL161" s="379">
        <f t="shared" si="852"/>
        <v>-0.051862130037894749</v>
      </c>
      <c r="DM161" s="379">
        <f t="shared" si="852"/>
        <v>0.47877257664721284</v>
      </c>
      <c r="DN161" s="379">
        <f t="shared" si="852"/>
        <v>0.52755860568343727</v>
      </c>
      <c r="DO161" s="379">
        <f>BI161-AW161</f>
        <v>0.40442597279903064</v>
      </c>
      <c r="DP161" s="379">
        <f>BJ161-AX161</f>
        <v>0.42621715380479042</v>
      </c>
      <c r="DQ161" s="379">
        <f>BK161-AY161</f>
        <v>-0.051266079059035907</v>
      </c>
      <c r="DR161" s="447"/>
      <c r="DS161" s="447"/>
      <c r="DT161" s="447"/>
      <c r="DU161" s="447"/>
      <c r="DV161" s="447"/>
      <c r="DW161" s="447"/>
      <c r="DX161" s="447"/>
      <c r="DY161" s="447"/>
      <c r="DZ161" s="447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59" ref="D162:AA162">(C71+C155+D99-D71-D155)/(C71+C155+D99-D155)</f>
        <v>0.56443258813095887</v>
      </c>
      <c r="E162" s="171">
        <f t="shared" si="859"/>
        <v>0.56075971135964442</v>
      </c>
      <c r="F162" s="171">
        <f t="shared" si="859"/>
        <v>0.52863750219125083</v>
      </c>
      <c r="G162" s="171">
        <f t="shared" si="859"/>
        <v>0.57079279322973575</v>
      </c>
      <c r="H162" s="172">
        <f t="shared" si="859"/>
        <v>0.57877199787810185</v>
      </c>
      <c r="I162" s="171">
        <f t="shared" si="859"/>
        <v>0.56714890916693483</v>
      </c>
      <c r="J162" s="172">
        <f t="shared" si="859"/>
        <v>0.564204810050837</v>
      </c>
      <c r="K162" s="171">
        <f t="shared" si="859"/>
        <v>0.47795421049473225</v>
      </c>
      <c r="L162" s="173">
        <f t="shared" si="859"/>
        <v>0.51830681983226834</v>
      </c>
      <c r="M162" s="172">
        <f t="shared" si="859"/>
        <v>0.57332491548616915</v>
      </c>
      <c r="N162" s="172">
        <f t="shared" si="859"/>
        <v>0.52510581954441682</v>
      </c>
      <c r="O162" s="172">
        <f t="shared" si="859"/>
        <v>0.51572608828317668</v>
      </c>
      <c r="P162" s="172">
        <f t="shared" si="859"/>
        <v>0.46080392031655765</v>
      </c>
      <c r="Q162" s="172">
        <f t="shared" si="859"/>
        <v>0.46170336691635477</v>
      </c>
      <c r="R162" s="172">
        <f t="shared" si="859"/>
        <v>0.44958425417388936</v>
      </c>
      <c r="S162" s="172">
        <f t="shared" si="859"/>
        <v>0.47800592087811128</v>
      </c>
      <c r="T162" s="172">
        <f t="shared" si="859"/>
        <v>0.50715685503899854</v>
      </c>
      <c r="U162" s="172">
        <f t="shared" si="859"/>
        <v>0.49297572624286534</v>
      </c>
      <c r="V162" s="172">
        <f t="shared" si="859"/>
        <v>0.45862160589220602</v>
      </c>
      <c r="W162" s="172">
        <f t="shared" si="859"/>
        <v>0.45393147854248123</v>
      </c>
      <c r="X162" s="173">
        <f t="shared" si="859"/>
        <v>0.42327210993671677</v>
      </c>
      <c r="Y162" s="172">
        <f t="shared" si="859"/>
        <v>0.42411907420934808</v>
      </c>
      <c r="Z162" s="172">
        <f t="shared" si="859"/>
        <v>0.42612980699444042</v>
      </c>
      <c r="AA162" s="172">
        <f t="shared" si="859"/>
        <v>0.48474577461105889</v>
      </c>
      <c r="AB162" s="172">
        <f t="shared" si="843"/>
        <v>0.41334396934654272</v>
      </c>
      <c r="AC162" s="172">
        <f t="shared" si="843"/>
        <v>0.41438664813953491</v>
      </c>
      <c r="AD162" s="172">
        <f t="shared" si="843"/>
        <v>0.42225259068049642</v>
      </c>
      <c r="AE162" s="172">
        <f t="shared" si="843"/>
        <v>0.45167241573324829</v>
      </c>
      <c r="AF162" s="172">
        <f t="shared" si="843"/>
        <v>0.48548575907020375</v>
      </c>
      <c r="AG162" s="172">
        <f t="shared" si="843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860" ref="AJ162:BD162">(AI71+AI155+AJ99-AJ71-AJ155)/(AI71+AI155+AJ99-AJ155)</f>
        <v>0.4467552376280885</v>
      </c>
      <c r="AK162" s="172">
        <f t="shared" si="860"/>
        <v>0.44622057579211449</v>
      </c>
      <c r="AL162" s="172">
        <f t="shared" si="860"/>
        <v>0.47967756696011643</v>
      </c>
      <c r="AM162" s="172">
        <f t="shared" si="860"/>
        <v>0.50360111948175279</v>
      </c>
      <c r="AN162" s="172">
        <f t="shared" si="860"/>
        <v>0.45913692054741223</v>
      </c>
      <c r="AO162" s="172">
        <f t="shared" si="860"/>
        <v>0.43846872241353263</v>
      </c>
      <c r="AP162" s="172">
        <f t="shared" si="860"/>
        <v>0.46741293410979035</v>
      </c>
      <c r="AQ162" s="172">
        <f t="shared" si="860"/>
        <v>0.46095013411815045</v>
      </c>
      <c r="AR162" s="172">
        <f t="shared" si="860"/>
        <v>0.54445359761383549</v>
      </c>
      <c r="AS162" s="172">
        <f t="shared" si="860"/>
        <v>0.51120411400584087</v>
      </c>
      <c r="AT162" s="172">
        <f t="shared" si="860"/>
        <v>0.50238241081862667</v>
      </c>
      <c r="AU162" s="172">
        <f t="shared" si="860"/>
        <v>0.061804834210602323</v>
      </c>
      <c r="AV162" s="172">
        <f t="shared" si="860"/>
        <v>-0.051601421339450025</v>
      </c>
      <c r="AW162" s="172">
        <f t="shared" si="860"/>
        <v>0.10975847433335466</v>
      </c>
      <c r="AX162" s="172">
        <f t="shared" si="860"/>
        <v>0.40990731448320183</v>
      </c>
      <c r="AY162" s="172">
        <f t="shared" si="860"/>
        <v>0.3766578463915774</v>
      </c>
      <c r="AZ162" s="172">
        <f t="shared" si="860"/>
        <v>0.46309937513795157</v>
      </c>
      <c r="BA162" s="172">
        <f t="shared" si="860"/>
        <v>0.46908217384805767</v>
      </c>
      <c r="BB162" s="172">
        <f t="shared" si="860"/>
        <v>0.4571931730369988</v>
      </c>
      <c r="BC162" s="172">
        <f t="shared" si="860"/>
        <v>0.41941246291386092</v>
      </c>
      <c r="BD162" s="172">
        <f t="shared" si="860"/>
        <v>0.51858583461903374</v>
      </c>
      <c r="BE162" s="172">
        <f t="shared" si="845"/>
        <v>0.48597212804846113</v>
      </c>
      <c r="BF162" s="172">
        <f t="shared" si="846"/>
        <v>0.50192302306775116</v>
      </c>
      <c r="BG162" s="172">
        <f>(BF71+BF155+BG99-BG71-BG155)/(BF71+BF155+BG99-BG155)</f>
        <v>0.44565769569134328</v>
      </c>
      <c r="BH162" s="173">
        <f t="shared" si="857"/>
        <v>0.44989260094904593</v>
      </c>
      <c r="BI162" s="522">
        <f t="shared" si="857"/>
        <v>0.50876064886133865</v>
      </c>
      <c r="BJ162" s="486">
        <f t="shared" si="861" ref="BJ162:BK162">(BI71+BI155+BJ99-BJ71-BJ155)/(BI71+BI155+BJ99-BJ155)</f>
        <v>0.4822890669185288</v>
      </c>
      <c r="BK162" s="486">
        <f t="shared" si="861"/>
        <v>0.48562488611860088</v>
      </c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48"/>
        <v>-0.10362866781440122</v>
      </c>
      <c r="BW162" s="172">
        <f t="shared" si="848"/>
        <v>-0.099056344443289646</v>
      </c>
      <c r="BX162" s="172">
        <f t="shared" si="848"/>
        <v>-0.079053248017361466</v>
      </c>
      <c r="BY162" s="172">
        <f t="shared" si="848"/>
        <v>-0.092786872351624472</v>
      </c>
      <c r="BZ162" s="172">
        <f t="shared" si="848"/>
        <v>-0.071615142839103307</v>
      </c>
      <c r="CA162" s="172">
        <f t="shared" si="848"/>
        <v>-0.074173182924069492</v>
      </c>
      <c r="CB162" s="172">
        <f t="shared" si="848"/>
        <v>-0.10558320415863098</v>
      </c>
      <c r="CC162" s="172">
        <f t="shared" si="848"/>
        <v>-0.02402273195225102</v>
      </c>
      <c r="CD162" s="401">
        <f t="shared" si="848"/>
        <v>-0.095034709895551572</v>
      </c>
      <c r="CE162" s="172">
        <f t="shared" si="848"/>
        <v>-0.14920584127682107</v>
      </c>
      <c r="CF162" s="172">
        <f t="shared" si="849"/>
        <v>-0.0989760125499764</v>
      </c>
      <c r="CG162" s="172">
        <f t="shared" si="849"/>
        <v>-0.030980313672117787</v>
      </c>
      <c r="CH162" s="172">
        <f t="shared" si="849"/>
        <v>-0.04745995097001493</v>
      </c>
      <c r="CI162" s="172">
        <f t="shared" si="849"/>
        <v>-0.047316718776819866</v>
      </c>
      <c r="CJ162" s="242">
        <f t="shared" si="849"/>
        <v>-0.027331663493392944</v>
      </c>
      <c r="CK162" s="242">
        <f t="shared" si="849"/>
        <v>-0.02633350514486299</v>
      </c>
      <c r="CL162" s="242">
        <f t="shared" si="849"/>
        <v>-0.021671095968794796</v>
      </c>
      <c r="CM162" s="242">
        <f t="shared" si="849"/>
        <v>-0.017511205740270208</v>
      </c>
      <c r="CN162" s="269">
        <f t="shared" si="849"/>
        <v>-0.0020732372172155289</v>
      </c>
      <c r="CO162" s="271">
        <f t="shared" si="849"/>
        <v>-0.024272283172196929</v>
      </c>
      <c r="CP162" s="380">
        <f t="shared" si="850"/>
        <v>0.02348312769137173</v>
      </c>
      <c r="CQ162" s="271">
        <f t="shared" si="850"/>
        <v>0.022101501582766414</v>
      </c>
      <c r="CR162" s="271">
        <f t="shared" si="850"/>
        <v>0.053547759965676012</v>
      </c>
      <c r="CS162" s="271">
        <f t="shared" si="850"/>
        <v>0.018855344870693902</v>
      </c>
      <c r="CT162" s="271">
        <f t="shared" si="850"/>
        <v>0.045792951200869514</v>
      </c>
      <c r="CU162" s="271">
        <f t="shared" si="850"/>
        <v>0.024082074273997722</v>
      </c>
      <c r="CV162" s="271">
        <f t="shared" si="850"/>
        <v>0.045160343429293925</v>
      </c>
      <c r="CW162" s="271">
        <f t="shared" si="850"/>
        <v>0.0092777183849021561</v>
      </c>
      <c r="CX162" s="271">
        <f t="shared" si="850"/>
        <v>0.058967838543631745</v>
      </c>
      <c r="CY162" s="271">
        <f t="shared" si="850"/>
        <v>0.035739593503245737</v>
      </c>
      <c r="CZ162" s="271">
        <f t="shared" si="851"/>
        <v>0.045834042143636178</v>
      </c>
      <c r="DA162" s="271">
        <f t="shared" si="851"/>
        <v>-0.36785436115968195</v>
      </c>
      <c r="DB162" s="380">
        <f t="shared" si="851"/>
        <v>-0.4983566589675385</v>
      </c>
      <c r="DC162" s="380">
        <f t="shared" si="851"/>
        <v>-0.33646210145875982</v>
      </c>
      <c r="DD162" s="380">
        <f t="shared" si="851"/>
        <v>-0.069770252476914596</v>
      </c>
      <c r="DE162" s="380">
        <f t="shared" si="851"/>
        <v>-0.12694327309017539</v>
      </c>
      <c r="DF162" s="380">
        <f t="shared" si="851"/>
        <v>0.0039624545905393438</v>
      </c>
      <c r="DG162" s="380">
        <f t="shared" si="851"/>
        <v>0.030613451434525041</v>
      </c>
      <c r="DH162" s="380">
        <f t="shared" si="851"/>
        <v>-0.010219761072791544</v>
      </c>
      <c r="DI162" s="380">
        <f t="shared" si="851"/>
        <v>-0.041537671204289528</v>
      </c>
      <c r="DJ162" s="380">
        <f t="shared" si="852"/>
        <v>-0.025867762994801757</v>
      </c>
      <c r="DK162" s="380">
        <f t="shared" si="852"/>
        <v>-0.025231985957379743</v>
      </c>
      <c r="DL162" s="380">
        <f t="shared" si="852"/>
        <v>-0.00045938775087550621</v>
      </c>
      <c r="DM162" s="380">
        <f t="shared" si="852"/>
        <v>0.38385286148074094</v>
      </c>
      <c r="DN162" s="380">
        <f t="shared" si="852"/>
        <v>0.50149402228849593</v>
      </c>
      <c r="DO162" s="380">
        <f t="shared" si="852"/>
        <v>0.39900217452798398</v>
      </c>
      <c r="DP162" s="380">
        <f t="shared" si="852"/>
        <v>0.072381752435326963</v>
      </c>
      <c r="DQ162" s="380">
        <f t="shared" si="852"/>
        <v>0.10896703972702348</v>
      </c>
      <c r="DR162" s="448"/>
      <c r="DS162" s="448"/>
      <c r="DT162" s="448"/>
      <c r="DU162" s="448"/>
      <c r="DV162" s="448"/>
      <c r="DW162" s="448"/>
      <c r="DX162" s="448"/>
      <c r="DY162" s="448"/>
      <c r="DZ162" s="448"/>
      <c r="EA162" s="265"/>
      <c r="EB162" s="108">
        <f t="shared" si="862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B172"/>
  <sheetViews>
    <sheetView tabSelected="1" zoomScale="99" zoomScaleNormal="99" workbookViewId="0" topLeftCell="A1">
      <pane xSplit="2" ySplit="8" topLeftCell="BG104" activePane="bottomRight" state="frozen"/>
      <selection pane="topLeft" activeCell="A1" sqref="A1"/>
      <selection pane="bottomLeft" activeCell="F3" sqref="F3"/>
      <selection pane="topRight" activeCell="F3" sqref="F3"/>
      <selection pane="bottomRight" activeCell="BK73" sqref="BK73:BK78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3" width="18.2857142857143" customWidth="1"/>
    <col min="64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1" width="17.2857142857143" customWidth="1"/>
    <col min="122" max="130" width="17.2857142857143" hidden="1" customWidth="1"/>
    <col min="131" max="131" width="4.28571428571429" customWidth="1"/>
    <col min="132" max="132" width="13.7142857142857" hidden="1" customWidth="1"/>
  </cols>
  <sheetData>
    <row r="1" spans="2:131" ht="16.5" thickTop="1" thickBot="1">
      <c r="B1" s="556" t="s">
        <v>76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64">
        <v>2020</v>
      </c>
      <c r="BV6" s="565"/>
      <c r="BW6" s="565"/>
      <c r="BX6" s="565"/>
      <c r="BY6" s="565"/>
      <c r="BZ6" s="565"/>
      <c r="CA6" s="565"/>
      <c r="CB6" s="565"/>
      <c r="CC6" s="565"/>
      <c r="CD6" s="566"/>
      <c r="CE6" s="560">
        <v>2021</v>
      </c>
      <c r="CF6" s="558"/>
      <c r="CG6" s="558"/>
      <c r="CH6" s="558"/>
      <c r="CI6" s="558"/>
      <c r="CJ6" s="558"/>
      <c r="CK6" s="558"/>
      <c r="CL6" s="558"/>
      <c r="CM6" s="558"/>
      <c r="CN6" s="558"/>
      <c r="CO6" s="558"/>
      <c r="CP6" s="559"/>
      <c r="CQ6" s="560">
        <v>2022</v>
      </c>
      <c r="CR6" s="558"/>
      <c r="CS6" s="558"/>
      <c r="CT6" s="558"/>
      <c r="CU6" s="558"/>
      <c r="CV6" s="558"/>
      <c r="CW6" s="558"/>
      <c r="CX6" s="558"/>
      <c r="CY6" s="558"/>
      <c r="CZ6" s="558"/>
      <c r="DA6" s="558"/>
      <c r="DB6" s="559"/>
      <c r="DC6" s="567">
        <v>2023</v>
      </c>
      <c r="DD6" s="568"/>
      <c r="DE6" s="568"/>
      <c r="DF6" s="568"/>
      <c r="DG6" s="568"/>
      <c r="DH6" s="568"/>
      <c r="DI6" s="568"/>
      <c r="DJ6" s="568"/>
      <c r="DK6" s="568"/>
      <c r="DL6" s="568"/>
      <c r="DM6" s="568"/>
      <c r="DN6" s="569"/>
      <c r="DO6" s="567">
        <v>2024</v>
      </c>
      <c r="DP6" s="568"/>
      <c r="DQ6" s="568"/>
      <c r="DR6" s="568"/>
      <c r="DS6" s="568"/>
      <c r="DT6" s="568"/>
      <c r="DU6" s="568"/>
      <c r="DV6" s="568"/>
      <c r="DW6" s="568"/>
      <c r="DX6" s="568"/>
      <c r="DY6" s="568"/>
      <c r="DZ6" s="569"/>
      <c r="EB6" s="17">
        <v>4</v>
      </c>
    </row>
    <row r="7" spans="1:132" s="2" customFormat="1" ht="15.75" thickBot="1">
      <c r="A7" s="138"/>
      <c r="B7" s="20"/>
      <c r="C7" s="560">
        <v>2019</v>
      </c>
      <c r="D7" s="558"/>
      <c r="E7" s="558"/>
      <c r="F7" s="558"/>
      <c r="G7" s="558"/>
      <c r="H7" s="558"/>
      <c r="I7" s="558"/>
      <c r="J7" s="558"/>
      <c r="K7" s="558"/>
      <c r="L7" s="559"/>
      <c r="M7" s="560">
        <v>2020</v>
      </c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9"/>
      <c r="Y7" s="558">
        <v>2021</v>
      </c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9"/>
      <c r="AK7" s="560">
        <v>2022</v>
      </c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9"/>
      <c r="AW7" s="560">
        <v>2023</v>
      </c>
      <c r="AX7" s="558"/>
      <c r="AY7" s="558"/>
      <c r="AZ7" s="558"/>
      <c r="BA7" s="558"/>
      <c r="BB7" s="558"/>
      <c r="BC7" s="558"/>
      <c r="BD7" s="558"/>
      <c r="BE7" s="558"/>
      <c r="BF7" s="558"/>
      <c r="BG7" s="558"/>
      <c r="BH7" s="559"/>
      <c r="BI7" s="560">
        <v>2024</v>
      </c>
      <c r="BJ7" s="558"/>
      <c r="BK7" s="558"/>
      <c r="BL7" s="558"/>
      <c r="BM7" s="558"/>
      <c r="BN7" s="558"/>
      <c r="BO7" s="558"/>
      <c r="BP7" s="558"/>
      <c r="BQ7" s="558"/>
      <c r="BR7" s="558"/>
      <c r="BS7" s="558"/>
      <c r="BT7" s="559"/>
      <c r="BU7" s="560" t="s">
        <v>81</v>
      </c>
      <c r="BV7" s="558"/>
      <c r="BW7" s="558"/>
      <c r="BX7" s="558"/>
      <c r="BY7" s="558"/>
      <c r="BZ7" s="558"/>
      <c r="CA7" s="558"/>
      <c r="CB7" s="558"/>
      <c r="CC7" s="558"/>
      <c r="CD7" s="558"/>
      <c r="CE7" s="558"/>
      <c r="CF7" s="558"/>
      <c r="CG7" s="558"/>
      <c r="CH7" s="558"/>
      <c r="CI7" s="558"/>
      <c r="CJ7" s="558"/>
      <c r="CK7" s="558"/>
      <c r="CL7" s="558"/>
      <c r="CM7" s="558"/>
      <c r="CN7" s="558"/>
      <c r="CO7" s="558"/>
      <c r="CP7" s="558"/>
      <c r="CQ7" s="558"/>
      <c r="CR7" s="558"/>
      <c r="CS7" s="558"/>
      <c r="CT7" s="558"/>
      <c r="CU7" s="558"/>
      <c r="CV7" s="558"/>
      <c r="CW7" s="558"/>
      <c r="CX7" s="558"/>
      <c r="CY7" s="558"/>
      <c r="CZ7" s="558"/>
      <c r="DA7" s="558"/>
      <c r="DB7" s="558"/>
      <c r="DC7" s="558"/>
      <c r="DD7" s="558"/>
      <c r="DE7" s="558"/>
      <c r="DF7" s="558"/>
      <c r="DG7" s="558"/>
      <c r="DH7" s="558"/>
      <c r="DI7" s="558"/>
      <c r="DJ7" s="558"/>
      <c r="DK7" s="558"/>
      <c r="DL7" s="558"/>
      <c r="DM7" s="439"/>
      <c r="DN7" s="440"/>
      <c r="DO7" s="439"/>
      <c r="DP7" s="439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60" t="s">
        <v>93</v>
      </c>
      <c r="BJ8" s="523" t="s">
        <v>94</v>
      </c>
      <c r="BK8" s="459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28" t="s">
        <v>690</v>
      </c>
      <c r="DN8" s="436" t="s">
        <v>691</v>
      </c>
      <c r="DO8" s="490" t="s">
        <v>692</v>
      </c>
      <c r="DP8" s="490" t="s">
        <v>693</v>
      </c>
      <c r="DQ8" s="444" t="s">
        <v>694</v>
      </c>
      <c r="DR8" s="428"/>
      <c r="DS8" s="428"/>
      <c r="DT8" s="428"/>
      <c r="DU8" s="428"/>
      <c r="DV8" s="428"/>
      <c r="DW8" s="428"/>
      <c r="DX8" s="428"/>
      <c r="DY8" s="428"/>
      <c r="DZ8" s="428"/>
      <c r="EA8" s="327"/>
      <c r="EB8" s="263">
        <v>45381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461"/>
      <c r="BJ9" s="524"/>
      <c r="BK9" s="288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>
        <v>12213</v>
      </c>
      <c r="BI10" s="462">
        <v>12232</v>
      </c>
      <c r="BJ10" s="525">
        <v>12243</v>
      </c>
      <c r="BK10" s="100">
        <v>12257</v>
      </c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315</v>
      </c>
      <c r="BV10" s="58">
        <f t="shared" si="0"/>
        <v>301</v>
      </c>
      <c r="BW10" s="58">
        <f t="shared" si="0"/>
        <v>312</v>
      </c>
      <c r="BX10" s="58">
        <f t="shared" si="0"/>
        <v>302</v>
      </c>
      <c r="BY10" s="58">
        <f t="shared" si="0"/>
        <v>284</v>
      </c>
      <c r="BZ10" s="58">
        <f t="shared" si="0"/>
        <v>271</v>
      </c>
      <c r="CA10" s="58">
        <f t="shared" si="0"/>
        <v>233</v>
      </c>
      <c r="CB10" s="58">
        <f t="shared" si="0"/>
        <v>230</v>
      </c>
      <c r="CC10" s="58">
        <f t="shared" si="0"/>
        <v>176</v>
      </c>
      <c r="CD10" s="382">
        <f t="shared" si="0"/>
        <v>92</v>
      </c>
      <c r="CE10" s="101">
        <f t="shared" si="1" ref="CE10:CN14">Y10-M10</f>
        <v>51</v>
      </c>
      <c r="CF10" s="58">
        <f t="shared" si="1"/>
        <v>34</v>
      </c>
      <c r="CG10" s="58">
        <f t="shared" si="1"/>
        <v>18</v>
      </c>
      <c r="CH10" s="58">
        <f t="shared" si="1"/>
        <v>16</v>
      </c>
      <c r="CI10" s="58">
        <f t="shared" si="1"/>
        <v>-25</v>
      </c>
      <c r="CJ10" s="223">
        <f t="shared" si="1"/>
        <v>-48</v>
      </c>
      <c r="CK10" s="223">
        <f t="shared" si="1"/>
        <v>-53</v>
      </c>
      <c r="CL10" s="223">
        <f t="shared" si="1"/>
        <v>-17</v>
      </c>
      <c r="CM10" s="249">
        <f t="shared" si="1"/>
        <v>-37</v>
      </c>
      <c r="CN10" s="249">
        <f t="shared" si="1"/>
        <v>-31</v>
      </c>
      <c r="CO10" s="249">
        <f t="shared" si="2" ref="CO10:CX14">AI10-W10</f>
        <v>-19</v>
      </c>
      <c r="CP10" s="362">
        <f t="shared" si="2"/>
        <v>2</v>
      </c>
      <c r="CQ10" s="196">
        <f t="shared" si="2"/>
        <v>36</v>
      </c>
      <c r="CR10" s="249">
        <f t="shared" si="2"/>
        <v>8</v>
      </c>
      <c r="CS10" s="249">
        <f t="shared" si="2"/>
        <v>5</v>
      </c>
      <c r="CT10" s="249">
        <f t="shared" si="2"/>
        <v>17</v>
      </c>
      <c r="CU10" s="249">
        <f t="shared" si="2"/>
        <v>44</v>
      </c>
      <c r="CV10" s="249">
        <f t="shared" si="2"/>
        <v>71</v>
      </c>
      <c r="CW10" s="249">
        <f t="shared" si="2"/>
        <v>95</v>
      </c>
      <c r="CX10" s="249">
        <f t="shared" si="2"/>
        <v>49</v>
      </c>
      <c r="CY10" s="249">
        <f t="shared" si="3" ref="CY10:DH14">AS10-AG10</f>
        <v>75</v>
      </c>
      <c r="CZ10" s="249">
        <f t="shared" si="3"/>
        <v>98</v>
      </c>
      <c r="DA10" s="249">
        <f t="shared" si="3"/>
        <v>83</v>
      </c>
      <c r="DB10" s="362">
        <f t="shared" si="3"/>
        <v>103</v>
      </c>
      <c r="DC10" s="362">
        <f t="shared" si="3"/>
        <v>96</v>
      </c>
      <c r="DD10" s="362">
        <f t="shared" si="3"/>
        <v>103</v>
      </c>
      <c r="DE10" s="362">
        <f t="shared" si="3"/>
        <v>102</v>
      </c>
      <c r="DF10" s="362">
        <f t="shared" si="3"/>
        <v>130</v>
      </c>
      <c r="DG10" s="362">
        <f t="shared" si="3"/>
        <v>115</v>
      </c>
      <c r="DH10" s="362">
        <f t="shared" si="3"/>
        <v>113</v>
      </c>
      <c r="DI10" s="362">
        <f t="shared" si="4" ref="DI10:DQ14">BC10-AQ10</f>
        <v>118</v>
      </c>
      <c r="DJ10" s="362">
        <f t="shared" si="4"/>
        <v>132</v>
      </c>
      <c r="DK10" s="362">
        <f t="shared" si="4"/>
        <v>139</v>
      </c>
      <c r="DL10" s="362">
        <f t="shared" si="4"/>
        <v>105</v>
      </c>
      <c r="DM10" s="362">
        <f t="shared" si="4"/>
        <v>132</v>
      </c>
      <c r="DN10" s="362">
        <f t="shared" si="4"/>
        <v>154</v>
      </c>
      <c r="DO10" s="362">
        <f t="shared" si="4"/>
        <v>162</v>
      </c>
      <c r="DP10" s="362">
        <f t="shared" si="4"/>
        <v>169</v>
      </c>
      <c r="DQ10" s="362">
        <f t="shared" si="4"/>
        <v>181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12257</v>
      </c>
    </row>
    <row r="11" spans="1:132" s="52" customFormat="1" ht="1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>
        <v>158</v>
      </c>
      <c r="BI11" s="462">
        <v>154</v>
      </c>
      <c r="BJ11" s="525">
        <v>155</v>
      </c>
      <c r="BK11" s="100">
        <v>159</v>
      </c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</v>
      </c>
      <c r="BV11" s="58">
        <f t="shared" si="0"/>
        <v>3</v>
      </c>
      <c r="BW11" s="58">
        <f t="shared" si="0"/>
        <v>6</v>
      </c>
      <c r="BX11" s="58">
        <f t="shared" si="0"/>
        <v>8</v>
      </c>
      <c r="BY11" s="58">
        <f t="shared" si="0"/>
        <v>14</v>
      </c>
      <c r="BZ11" s="58">
        <f t="shared" si="0"/>
        <v>17</v>
      </c>
      <c r="CA11" s="58">
        <f t="shared" si="0"/>
        <v>13</v>
      </c>
      <c r="CB11" s="58">
        <f t="shared" si="0"/>
        <v>3</v>
      </c>
      <c r="CC11" s="58">
        <f t="shared" si="0"/>
        <v>6</v>
      </c>
      <c r="CD11" s="382">
        <f t="shared" si="0"/>
        <v>18</v>
      </c>
      <c r="CE11" s="101">
        <f t="shared" si="1"/>
        <v>20</v>
      </c>
      <c r="CF11" s="58">
        <f t="shared" si="1"/>
        <v>27</v>
      </c>
      <c r="CG11" s="58">
        <f t="shared" si="1"/>
        <v>30</v>
      </c>
      <c r="CH11" s="58">
        <f t="shared" si="1"/>
        <v>41</v>
      </c>
      <c r="CI11" s="58">
        <f t="shared" si="1"/>
        <v>40</v>
      </c>
      <c r="CJ11" s="223">
        <f t="shared" si="1"/>
        <v>37</v>
      </c>
      <c r="CK11" s="223">
        <f t="shared" si="1"/>
        <v>30</v>
      </c>
      <c r="CL11" s="223">
        <f t="shared" si="1"/>
        <v>25</v>
      </c>
      <c r="CM11" s="249">
        <f t="shared" si="1"/>
        <v>21</v>
      </c>
      <c r="CN11" s="249">
        <f t="shared" si="1"/>
        <v>21</v>
      </c>
      <c r="CO11" s="249">
        <f t="shared" si="2"/>
        <v>11</v>
      </c>
      <c r="CP11" s="362">
        <f t="shared" si="2"/>
        <v>-7</v>
      </c>
      <c r="CQ11" s="196">
        <f t="shared" si="2"/>
        <v>-6</v>
      </c>
      <c r="CR11" s="249">
        <f t="shared" si="2"/>
        <v>-10</v>
      </c>
      <c r="CS11" s="249">
        <f t="shared" si="2"/>
        <v>-15</v>
      </c>
      <c r="CT11" s="249">
        <f t="shared" si="2"/>
        <v>-29</v>
      </c>
      <c r="CU11" s="249">
        <f t="shared" si="2"/>
        <v>-28</v>
      </c>
      <c r="CV11" s="249">
        <f t="shared" si="2"/>
        <v>-24</v>
      </c>
      <c r="CW11" s="249">
        <f t="shared" si="2"/>
        <v>-31</v>
      </c>
      <c r="CX11" s="249">
        <f t="shared" si="2"/>
        <v>-32</v>
      </c>
      <c r="CY11" s="249">
        <f t="shared" si="3"/>
        <v>-18</v>
      </c>
      <c r="CZ11" s="249">
        <f t="shared" si="3"/>
        <v>-10</v>
      </c>
      <c r="DA11" s="249">
        <f t="shared" si="3"/>
        <v>-8</v>
      </c>
      <c r="DB11" s="362">
        <f t="shared" si="3"/>
        <v>-9</v>
      </c>
      <c r="DC11" s="362">
        <f t="shared" si="3"/>
        <v>-8</v>
      </c>
      <c r="DD11" s="362">
        <f t="shared" si="3"/>
        <v>-7</v>
      </c>
      <c r="DE11" s="362">
        <f t="shared" si="3"/>
        <v>-1</v>
      </c>
      <c r="DF11" s="362">
        <f t="shared" si="3"/>
        <v>-8</v>
      </c>
      <c r="DG11" s="362">
        <f t="shared" si="3"/>
        <v>-3</v>
      </c>
      <c r="DH11" s="362">
        <f t="shared" si="3"/>
        <v>-2</v>
      </c>
      <c r="DI11" s="362">
        <f t="shared" si="4"/>
        <v>9</v>
      </c>
      <c r="DJ11" s="362">
        <f t="shared" si="4"/>
        <v>17</v>
      </c>
      <c r="DK11" s="362">
        <f t="shared" si="4"/>
        <v>8</v>
      </c>
      <c r="DL11" s="362">
        <f t="shared" si="4"/>
        <v>8</v>
      </c>
      <c r="DM11" s="362">
        <f t="shared" si="4"/>
        <v>12</v>
      </c>
      <c r="DN11" s="362">
        <f t="shared" si="4"/>
        <v>20</v>
      </c>
      <c r="DO11" s="362">
        <f t="shared" si="4"/>
        <v>12</v>
      </c>
      <c r="DP11" s="362">
        <f t="shared" si="4"/>
        <v>10</v>
      </c>
      <c r="DQ11" s="362">
        <f t="shared" si="4"/>
        <v>10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159</v>
      </c>
    </row>
    <row r="12" spans="1:132" s="52" customFormat="1" ht="1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>
        <v>1608</v>
      </c>
      <c r="BI12" s="462">
        <v>1611</v>
      </c>
      <c r="BJ12" s="525">
        <v>1610</v>
      </c>
      <c r="BK12" s="100">
        <v>1607</v>
      </c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68</v>
      </c>
      <c r="BV12" s="58">
        <f t="shared" si="0"/>
        <v>62</v>
      </c>
      <c r="BW12" s="58">
        <f t="shared" si="0"/>
        <v>68</v>
      </c>
      <c r="BX12" s="58">
        <f t="shared" si="0"/>
        <v>67</v>
      </c>
      <c r="BY12" s="58">
        <f t="shared" si="0"/>
        <v>65</v>
      </c>
      <c r="BZ12" s="58">
        <f t="shared" si="0"/>
        <v>58</v>
      </c>
      <c r="CA12" s="58">
        <f t="shared" si="0"/>
        <v>50</v>
      </c>
      <c r="CB12" s="58">
        <f t="shared" si="0"/>
        <v>48</v>
      </c>
      <c r="CC12" s="58">
        <f t="shared" si="0"/>
        <v>40</v>
      </c>
      <c r="CD12" s="382">
        <f t="shared" si="0"/>
        <v>31</v>
      </c>
      <c r="CE12" s="101">
        <f t="shared" si="1"/>
        <v>25</v>
      </c>
      <c r="CF12" s="58">
        <f t="shared" si="1"/>
        <v>17</v>
      </c>
      <c r="CG12" s="58">
        <f t="shared" si="1"/>
        <v>25</v>
      </c>
      <c r="CH12" s="58">
        <f t="shared" si="1"/>
        <v>23</v>
      </c>
      <c r="CI12" s="58">
        <f t="shared" si="1"/>
        <v>16</v>
      </c>
      <c r="CJ12" s="223">
        <f t="shared" si="1"/>
        <v>19</v>
      </c>
      <c r="CK12" s="223">
        <f t="shared" si="1"/>
        <v>18</v>
      </c>
      <c r="CL12" s="223">
        <f t="shared" si="1"/>
        <v>23</v>
      </c>
      <c r="CM12" s="249">
        <f t="shared" si="1"/>
        <v>20</v>
      </c>
      <c r="CN12" s="249">
        <f t="shared" si="1"/>
        <v>17</v>
      </c>
      <c r="CO12" s="249">
        <f t="shared" si="2"/>
        <v>14</v>
      </c>
      <c r="CP12" s="362">
        <f t="shared" si="2"/>
        <v>12</v>
      </c>
      <c r="CQ12" s="196">
        <f t="shared" si="2"/>
        <v>16</v>
      </c>
      <c r="CR12" s="249">
        <f t="shared" si="2"/>
        <v>9</v>
      </c>
      <c r="CS12" s="249">
        <f t="shared" si="2"/>
        <v>4</v>
      </c>
      <c r="CT12" s="249">
        <f t="shared" si="2"/>
        <v>1</v>
      </c>
      <c r="CU12" s="249">
        <f t="shared" si="2"/>
        <v>-2</v>
      </c>
      <c r="CV12" s="249">
        <f t="shared" si="2"/>
        <v>-10</v>
      </c>
      <c r="CW12" s="249">
        <f t="shared" si="2"/>
        <v>-12</v>
      </c>
      <c r="CX12" s="249">
        <f t="shared" si="2"/>
        <v>-11</v>
      </c>
      <c r="CY12" s="249">
        <f t="shared" si="3"/>
        <v>-8</v>
      </c>
      <c r="CZ12" s="249">
        <f t="shared" si="3"/>
        <v>-1</v>
      </c>
      <c r="DA12" s="249">
        <f t="shared" si="3"/>
        <v>3</v>
      </c>
      <c r="DB12" s="362">
        <f t="shared" si="3"/>
        <v>-3</v>
      </c>
      <c r="DC12" s="362">
        <f t="shared" si="3"/>
        <v>-4</v>
      </c>
      <c r="DD12" s="362">
        <f t="shared" si="3"/>
        <v>-1</v>
      </c>
      <c r="DE12" s="362">
        <f t="shared" si="3"/>
        <v>-2</v>
      </c>
      <c r="DF12" s="362">
        <f t="shared" si="3"/>
        <v>4</v>
      </c>
      <c r="DG12" s="362">
        <f t="shared" si="3"/>
        <v>0</v>
      </c>
      <c r="DH12" s="362">
        <f t="shared" si="3"/>
        <v>0</v>
      </c>
      <c r="DI12" s="362">
        <f t="shared" si="4"/>
        <v>9</v>
      </c>
      <c r="DJ12" s="362">
        <f t="shared" si="4"/>
        <v>10</v>
      </c>
      <c r="DK12" s="362">
        <f t="shared" si="4"/>
        <v>11</v>
      </c>
      <c r="DL12" s="362">
        <f t="shared" si="4"/>
        <v>5</v>
      </c>
      <c r="DM12" s="362">
        <f t="shared" si="4"/>
        <v>-4</v>
      </c>
      <c r="DN12" s="362">
        <f t="shared" si="4"/>
        <v>8</v>
      </c>
      <c r="DO12" s="362">
        <f t="shared" si="4"/>
        <v>11</v>
      </c>
      <c r="DP12" s="362">
        <f t="shared" si="4"/>
        <v>11</v>
      </c>
      <c r="DQ12" s="362">
        <f t="shared" si="4"/>
        <v>5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1607</v>
      </c>
    </row>
    <row r="13" spans="1:132" s="52" customFormat="1" ht="1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>
        <v>74</v>
      </c>
      <c r="BI13" s="462">
        <v>74</v>
      </c>
      <c r="BJ13" s="525">
        <v>74</v>
      </c>
      <c r="BK13" s="100">
        <v>75</v>
      </c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1</v>
      </c>
      <c r="BV13" s="58">
        <f t="shared" si="0"/>
        <v>1</v>
      </c>
      <c r="BW13" s="58">
        <f t="shared" si="0"/>
        <v>2</v>
      </c>
      <c r="BX13" s="58">
        <f t="shared" si="0"/>
        <v>1</v>
      </c>
      <c r="BY13" s="58">
        <f t="shared" si="0"/>
        <v>1</v>
      </c>
      <c r="BZ13" s="58">
        <f t="shared" si="0"/>
        <v>0</v>
      </c>
      <c r="CA13" s="58">
        <f t="shared" si="0"/>
        <v>0</v>
      </c>
      <c r="CB13" s="58">
        <f t="shared" si="0"/>
        <v>0</v>
      </c>
      <c r="CC13" s="58">
        <f t="shared" si="0"/>
        <v>0</v>
      </c>
      <c r="CD13" s="382">
        <f t="shared" si="0"/>
        <v>-1</v>
      </c>
      <c r="CE13" s="101">
        <f t="shared" si="1"/>
        <v>0</v>
      </c>
      <c r="CF13" s="58">
        <f t="shared" si="1"/>
        <v>-1</v>
      </c>
      <c r="CG13" s="58">
        <f t="shared" si="1"/>
        <v>-1</v>
      </c>
      <c r="CH13" s="58">
        <f t="shared" si="1"/>
        <v>-1</v>
      </c>
      <c r="CI13" s="58">
        <f t="shared" si="1"/>
        <v>-2</v>
      </c>
      <c r="CJ13" s="223">
        <f t="shared" si="1"/>
        <v>-1</v>
      </c>
      <c r="CK13" s="223">
        <f t="shared" si="1"/>
        <v>-2</v>
      </c>
      <c r="CL13" s="223">
        <f t="shared" si="1"/>
        <v>0</v>
      </c>
      <c r="CM13" s="249">
        <f t="shared" si="1"/>
        <v>-2</v>
      </c>
      <c r="CN13" s="249">
        <f t="shared" si="1"/>
        <v>-1</v>
      </c>
      <c r="CO13" s="249">
        <f t="shared" si="2"/>
        <v>-2</v>
      </c>
      <c r="CP13" s="362">
        <f t="shared" si="2"/>
        <v>-1</v>
      </c>
      <c r="CQ13" s="196">
        <f t="shared" si="2"/>
        <v>-1</v>
      </c>
      <c r="CR13" s="249">
        <f t="shared" si="2"/>
        <v>-1</v>
      </c>
      <c r="CS13" s="249">
        <f t="shared" si="2"/>
        <v>-1</v>
      </c>
      <c r="CT13" s="249">
        <f t="shared" si="2"/>
        <v>-1</v>
      </c>
      <c r="CU13" s="249">
        <f t="shared" si="2"/>
        <v>-1</v>
      </c>
      <c r="CV13" s="249">
        <f t="shared" si="2"/>
        <v>-2</v>
      </c>
      <c r="CW13" s="249">
        <f t="shared" si="2"/>
        <v>-1</v>
      </c>
      <c r="CX13" s="249">
        <f t="shared" si="2"/>
        <v>-3</v>
      </c>
      <c r="CY13" s="249">
        <f t="shared" si="3"/>
        <v>0</v>
      </c>
      <c r="CZ13" s="249">
        <f t="shared" si="3"/>
        <v>-1</v>
      </c>
      <c r="DA13" s="249">
        <f t="shared" si="3"/>
        <v>0</v>
      </c>
      <c r="DB13" s="362">
        <f t="shared" si="3"/>
        <v>0</v>
      </c>
      <c r="DC13" s="362">
        <f t="shared" si="3"/>
        <v>0</v>
      </c>
      <c r="DD13" s="362">
        <f t="shared" si="3"/>
        <v>1</v>
      </c>
      <c r="DE13" s="362">
        <f t="shared" si="3"/>
        <v>0</v>
      </c>
      <c r="DF13" s="362">
        <f t="shared" si="3"/>
        <v>0</v>
      </c>
      <c r="DG13" s="362">
        <f t="shared" si="3"/>
        <v>0</v>
      </c>
      <c r="DH13" s="362">
        <f t="shared" si="3"/>
        <v>1</v>
      </c>
      <c r="DI13" s="362">
        <f t="shared" si="4"/>
        <v>1</v>
      </c>
      <c r="DJ13" s="362">
        <f t="shared" si="4"/>
        <v>0</v>
      </c>
      <c r="DK13" s="362">
        <f t="shared" si="4"/>
        <v>-1</v>
      </c>
      <c r="DL13" s="362">
        <f t="shared" si="4"/>
        <v>-1</v>
      </c>
      <c r="DM13" s="362">
        <f t="shared" si="4"/>
        <v>-3</v>
      </c>
      <c r="DN13" s="362">
        <f t="shared" si="4"/>
        <v>-3</v>
      </c>
      <c r="DO13" s="362">
        <f t="shared" si="4"/>
        <v>-4</v>
      </c>
      <c r="DP13" s="362">
        <f t="shared" si="4"/>
        <v>-4</v>
      </c>
      <c r="DQ13" s="362">
        <f t="shared" si="4"/>
        <v>-2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75</v>
      </c>
    </row>
    <row r="14" spans="1:132" s="52" customFormat="1" ht="1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>
        <v>10</v>
      </c>
      <c r="BI14" s="462">
        <v>10</v>
      </c>
      <c r="BJ14" s="525">
        <v>10</v>
      </c>
      <c r="BK14" s="100">
        <v>10</v>
      </c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0</v>
      </c>
      <c r="BV14" s="58">
        <f t="shared" si="0"/>
        <v>0</v>
      </c>
      <c r="BW14" s="58">
        <f t="shared" si="0"/>
        <v>0</v>
      </c>
      <c r="BX14" s="58">
        <f t="shared" si="0"/>
        <v>0</v>
      </c>
      <c r="BY14" s="58">
        <f t="shared" si="0"/>
        <v>0</v>
      </c>
      <c r="BZ14" s="58">
        <f t="shared" si="0"/>
        <v>0</v>
      </c>
      <c r="CA14" s="58">
        <f t="shared" si="0"/>
        <v>0</v>
      </c>
      <c r="CB14" s="58">
        <f t="shared" si="0"/>
        <v>0</v>
      </c>
      <c r="CC14" s="58">
        <f t="shared" si="0"/>
        <v>0</v>
      </c>
      <c r="CD14" s="382">
        <f t="shared" si="0"/>
        <v>0</v>
      </c>
      <c r="CE14" s="101">
        <f t="shared" si="1"/>
        <v>0</v>
      </c>
      <c r="CF14" s="58">
        <f t="shared" si="1"/>
        <v>0</v>
      </c>
      <c r="CG14" s="58">
        <f t="shared" si="1"/>
        <v>0</v>
      </c>
      <c r="CH14" s="58">
        <f t="shared" si="1"/>
        <v>0</v>
      </c>
      <c r="CI14" s="58">
        <f t="shared" si="1"/>
        <v>0</v>
      </c>
      <c r="CJ14" s="223">
        <f t="shared" si="1"/>
        <v>0</v>
      </c>
      <c r="CK14" s="223">
        <f t="shared" si="1"/>
        <v>0</v>
      </c>
      <c r="CL14" s="223">
        <f t="shared" si="1"/>
        <v>0</v>
      </c>
      <c r="CM14" s="249">
        <f t="shared" si="1"/>
        <v>0</v>
      </c>
      <c r="CN14" s="249">
        <f t="shared" si="1"/>
        <v>0</v>
      </c>
      <c r="CO14" s="249">
        <f t="shared" si="2"/>
        <v>0</v>
      </c>
      <c r="CP14" s="362">
        <f t="shared" si="2"/>
        <v>0</v>
      </c>
      <c r="CQ14" s="196">
        <f t="shared" si="2"/>
        <v>0</v>
      </c>
      <c r="CR14" s="249">
        <f t="shared" si="2"/>
        <v>0</v>
      </c>
      <c r="CS14" s="249">
        <f t="shared" si="2"/>
        <v>0</v>
      </c>
      <c r="CT14" s="249">
        <f t="shared" si="2"/>
        <v>0</v>
      </c>
      <c r="CU14" s="249">
        <f t="shared" si="2"/>
        <v>0</v>
      </c>
      <c r="CV14" s="249">
        <f t="shared" si="2"/>
        <v>0</v>
      </c>
      <c r="CW14" s="249">
        <f t="shared" si="2"/>
        <v>0</v>
      </c>
      <c r="CX14" s="249">
        <f t="shared" si="2"/>
        <v>0</v>
      </c>
      <c r="CY14" s="249">
        <f t="shared" si="3"/>
        <v>0</v>
      </c>
      <c r="CZ14" s="249">
        <f t="shared" si="3"/>
        <v>0</v>
      </c>
      <c r="DA14" s="249">
        <f t="shared" si="3"/>
        <v>0</v>
      </c>
      <c r="DB14" s="362">
        <f t="shared" si="3"/>
        <v>0</v>
      </c>
      <c r="DC14" s="362">
        <f t="shared" si="3"/>
        <v>0</v>
      </c>
      <c r="DD14" s="362">
        <f t="shared" si="3"/>
        <v>0</v>
      </c>
      <c r="DE14" s="362">
        <f t="shared" si="3"/>
        <v>0</v>
      </c>
      <c r="DF14" s="362">
        <f t="shared" si="3"/>
        <v>0</v>
      </c>
      <c r="DG14" s="362">
        <f t="shared" si="3"/>
        <v>0</v>
      </c>
      <c r="DH14" s="362">
        <f t="shared" si="3"/>
        <v>0</v>
      </c>
      <c r="DI14" s="362">
        <f t="shared" si="4"/>
        <v>0</v>
      </c>
      <c r="DJ14" s="362">
        <f t="shared" si="4"/>
        <v>0</v>
      </c>
      <c r="DK14" s="362">
        <f t="shared" si="4"/>
        <v>-1</v>
      </c>
      <c r="DL14" s="362">
        <f t="shared" si="4"/>
        <v>-1</v>
      </c>
      <c r="DM14" s="362">
        <f t="shared" si="4"/>
        <v>-1</v>
      </c>
      <c r="DN14" s="362">
        <f t="shared" si="4"/>
        <v>-1</v>
      </c>
      <c r="DO14" s="362">
        <f t="shared" si="4"/>
        <v>-1</v>
      </c>
      <c r="DP14" s="362">
        <f t="shared" si="4"/>
        <v>-1</v>
      </c>
      <c r="DQ14" s="362">
        <f t="shared" si="4"/>
        <v>-1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10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13366</v>
      </c>
      <c r="D15" s="62">
        <f t="shared" si="5"/>
        <v>13382</v>
      </c>
      <c r="E15" s="62">
        <f t="shared" si="5"/>
        <v>13408</v>
      </c>
      <c r="F15" s="62">
        <f t="shared" si="5"/>
        <v>13437</v>
      </c>
      <c r="G15" s="62">
        <f t="shared" si="5"/>
        <v>13473</v>
      </c>
      <c r="H15" s="62">
        <f t="shared" si="5"/>
        <v>13481</v>
      </c>
      <c r="I15" s="62">
        <f t="shared" si="5"/>
        <v>13513</v>
      </c>
      <c r="J15" s="62">
        <f t="shared" si="5"/>
        <v>13517</v>
      </c>
      <c r="K15" s="62">
        <f t="shared" si="5"/>
        <v>13583</v>
      </c>
      <c r="L15" s="63">
        <f t="shared" si="5"/>
        <v>13648</v>
      </c>
      <c r="M15" s="62">
        <f t="shared" si="5"/>
        <v>13676</v>
      </c>
      <c r="N15" s="62">
        <f t="shared" si="5"/>
        <v>13728</v>
      </c>
      <c r="O15" s="62">
        <f t="shared" si="5"/>
        <v>13751</v>
      </c>
      <c r="P15" s="62">
        <f t="shared" si="5"/>
        <v>13749</v>
      </c>
      <c r="Q15" s="62">
        <f t="shared" si="5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89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89">
        <v>14063</v>
      </c>
      <c r="BI15" s="463">
        <v>14081</v>
      </c>
      <c r="BJ15" s="526">
        <v>14092</v>
      </c>
      <c r="BK15" s="289">
        <v>14108</v>
      </c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385</v>
      </c>
      <c r="BV15" s="65">
        <f t="shared" si="6"/>
        <v>367</v>
      </c>
      <c r="BW15" s="65">
        <f t="shared" si="6"/>
        <v>388</v>
      </c>
      <c r="BX15" s="65">
        <f t="shared" si="6"/>
        <v>378</v>
      </c>
      <c r="BY15" s="65">
        <f t="shared" si="6"/>
        <v>364</v>
      </c>
      <c r="BZ15" s="65">
        <f t="shared" si="7" ref="BZ15:CH15">SUM(BZ10:BZ14)</f>
        <v>346</v>
      </c>
      <c r="CA15" s="65">
        <f t="shared" si="7"/>
        <v>296</v>
      </c>
      <c r="CB15" s="65">
        <f t="shared" si="7"/>
        <v>281</v>
      </c>
      <c r="CC15" s="65">
        <f t="shared" si="7"/>
        <v>222</v>
      </c>
      <c r="CD15" s="383">
        <f t="shared" si="7"/>
        <v>140</v>
      </c>
      <c r="CE15" s="406">
        <f t="shared" si="7"/>
        <v>96</v>
      </c>
      <c r="CF15" s="65">
        <f t="shared" si="7"/>
        <v>77</v>
      </c>
      <c r="CG15" s="65">
        <f t="shared" si="7"/>
        <v>72</v>
      </c>
      <c r="CH15" s="65">
        <f t="shared" si="7"/>
        <v>79</v>
      </c>
      <c r="CI15" s="65">
        <f t="shared" si="8" ref="CI15:CJ15">SUM(CI10:CI14)</f>
        <v>29</v>
      </c>
      <c r="CJ15" s="224">
        <f t="shared" si="8"/>
        <v>7</v>
      </c>
      <c r="CK15" s="224">
        <f t="shared" si="9" ref="CK15">SUM(CK10:CK14)</f>
        <v>-7</v>
      </c>
      <c r="CL15" s="224">
        <f t="shared" si="10" ref="CL15:CM15">SUM(CL10:CL14)</f>
        <v>31</v>
      </c>
      <c r="CM15" s="250">
        <f t="shared" si="10"/>
        <v>2</v>
      </c>
      <c r="CN15" s="250">
        <f t="shared" si="11" ref="CN15:CO15">SUM(CN10:CN14)</f>
        <v>6</v>
      </c>
      <c r="CO15" s="250">
        <f t="shared" si="11"/>
        <v>4</v>
      </c>
      <c r="CP15" s="363">
        <f t="shared" si="12" ref="CP15:CQ15">SUM(CP10:CP14)</f>
        <v>6</v>
      </c>
      <c r="CQ15" s="332">
        <f t="shared" si="12"/>
        <v>45</v>
      </c>
      <c r="CR15" s="250">
        <f t="shared" si="13" ref="CR15">SUM(CR10:CR14)</f>
        <v>6</v>
      </c>
      <c r="CS15" s="250">
        <f t="shared" si="14" ref="CS15">SUM(CS10:CS14)</f>
        <v>-7</v>
      </c>
      <c r="CT15" s="250">
        <f t="shared" si="15" ref="CT15">SUM(CT10:CT14)</f>
        <v>-12</v>
      </c>
      <c r="CU15" s="250">
        <f t="shared" si="16" ref="CU15">SUM(CU10:CU14)</f>
        <v>13</v>
      </c>
      <c r="CV15" s="250">
        <f t="shared" si="17" ref="CV15">SUM(CV10:CV14)</f>
        <v>35</v>
      </c>
      <c r="CW15" s="250">
        <f t="shared" si="18" ref="CW15">SUM(CW10:CW14)</f>
        <v>51</v>
      </c>
      <c r="CX15" s="250">
        <f t="shared" si="19" ref="CX15">SUM(CX10:CX14)</f>
        <v>3</v>
      </c>
      <c r="CY15" s="250">
        <f t="shared" si="20" ref="CY15">SUM(CY10:CY14)</f>
        <v>49</v>
      </c>
      <c r="CZ15" s="250">
        <f t="shared" si="21" ref="CZ15">SUM(CZ10:CZ14)</f>
        <v>86</v>
      </c>
      <c r="DA15" s="250">
        <f t="shared" si="22" ref="DA15">SUM(DA10:DA14)</f>
        <v>78</v>
      </c>
      <c r="DB15" s="363">
        <f t="shared" si="23" ref="DB15">SUM(DB10:DB14)</f>
        <v>91</v>
      </c>
      <c r="DC15" s="363">
        <f t="shared" si="24" ref="DC15">SUM(DC10:DC14)</f>
        <v>84</v>
      </c>
      <c r="DD15" s="363">
        <f t="shared" si="25" ref="DD15">SUM(DD10:DD14)</f>
        <v>96</v>
      </c>
      <c r="DE15" s="363">
        <f t="shared" si="26" ref="DE15">SUM(DE10:DE14)</f>
        <v>99</v>
      </c>
      <c r="DF15" s="363">
        <f t="shared" si="27" ref="DF15">SUM(DF10:DF14)</f>
        <v>126</v>
      </c>
      <c r="DG15" s="363">
        <f t="shared" si="28" ref="DG15">SUM(DG10:DG14)</f>
        <v>112</v>
      </c>
      <c r="DH15" s="363">
        <f t="shared" si="29" ref="DH15">SUM(DH10:DH14)</f>
        <v>112</v>
      </c>
      <c r="DI15" s="363">
        <f t="shared" si="30" ref="DI15">SUM(DI10:DI14)</f>
        <v>137</v>
      </c>
      <c r="DJ15" s="363">
        <f t="shared" si="31" ref="DJ15">SUM(DJ10:DJ14)</f>
        <v>159</v>
      </c>
      <c r="DK15" s="363">
        <f t="shared" si="32" ref="DK15:DL15">SUM(DK10:DK14)</f>
        <v>156</v>
      </c>
      <c r="DL15" s="363">
        <f t="shared" si="32"/>
        <v>116</v>
      </c>
      <c r="DM15" s="363">
        <f t="shared" si="33" ref="DM15:DN15">SUM(DM10:DM14)</f>
        <v>136</v>
      </c>
      <c r="DN15" s="363">
        <f t="shared" si="33"/>
        <v>178</v>
      </c>
      <c r="DO15" s="363">
        <f t="shared" si="34" ref="DO15:DP15">SUM(DO10:DO14)</f>
        <v>180</v>
      </c>
      <c r="DP15" s="363">
        <f t="shared" si="34"/>
        <v>185</v>
      </c>
      <c r="DQ15" s="363">
        <f t="shared" si="35" ref="DQ15">SUM(DQ10:DQ14)</f>
        <v>193</v>
      </c>
      <c r="EA15" s="265"/>
      <c r="EB15" s="64">
        <f>SUM(EB10:EB14)</f>
        <v>14108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472"/>
      <c r="BJ16" s="527"/>
      <c r="BK16" s="290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1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1">
        <v>1075</v>
      </c>
      <c r="BI17" s="464">
        <v>932</v>
      </c>
      <c r="BJ17" s="528">
        <v>1032</v>
      </c>
      <c r="BK17" s="291">
        <v>1229</v>
      </c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6" ref="BU17:CD21">O17-C17</f>
        <v>331</v>
      </c>
      <c r="BV17" s="77">
        <f t="shared" si="36"/>
        <v>447</v>
      </c>
      <c r="BW17" s="77">
        <f t="shared" si="36"/>
        <v>413</v>
      </c>
      <c r="BX17" s="77">
        <f t="shared" si="36"/>
        <v>621</v>
      </c>
      <c r="BY17" s="77">
        <f t="shared" si="36"/>
        <v>540</v>
      </c>
      <c r="BZ17" s="77">
        <f t="shared" si="36"/>
        <v>468</v>
      </c>
      <c r="CA17" s="77">
        <f t="shared" si="36"/>
        <v>348</v>
      </c>
      <c r="CB17" s="77">
        <f t="shared" si="36"/>
        <v>306</v>
      </c>
      <c r="CC17" s="77">
        <f t="shared" si="36"/>
        <v>317</v>
      </c>
      <c r="CD17" s="385">
        <f t="shared" si="36"/>
        <v>193</v>
      </c>
      <c r="CE17" s="408">
        <f t="shared" si="37" ref="CE17:CN21">Y17-M17</f>
        <v>167</v>
      </c>
      <c r="CF17" s="77">
        <f t="shared" si="37"/>
        <v>231</v>
      </c>
      <c r="CG17" s="77">
        <f t="shared" si="37"/>
        <v>-44</v>
      </c>
      <c r="CH17" s="77">
        <f t="shared" si="37"/>
        <v>-254</v>
      </c>
      <c r="CI17" s="77">
        <f t="shared" si="37"/>
        <v>-334</v>
      </c>
      <c r="CJ17" s="226">
        <f t="shared" si="37"/>
        <v>-310</v>
      </c>
      <c r="CK17" s="226">
        <f t="shared" si="37"/>
        <v>-429</v>
      </c>
      <c r="CL17" s="226">
        <f t="shared" si="37"/>
        <v>-260</v>
      </c>
      <c r="CM17" s="252">
        <f t="shared" si="37"/>
        <v>-278</v>
      </c>
      <c r="CN17" s="252">
        <f t="shared" si="37"/>
        <v>-225</v>
      </c>
      <c r="CO17" s="252">
        <f t="shared" si="38" ref="CO17:CX21">AI17-W17</f>
        <v>-538</v>
      </c>
      <c r="CP17" s="365">
        <f t="shared" si="38"/>
        <v>-327</v>
      </c>
      <c r="CQ17" s="334">
        <f t="shared" si="38"/>
        <v>-166</v>
      </c>
      <c r="CR17" s="252">
        <f t="shared" si="38"/>
        <v>-260</v>
      </c>
      <c r="CS17" s="252">
        <f t="shared" si="38"/>
        <v>-116</v>
      </c>
      <c r="CT17" s="252">
        <f t="shared" si="38"/>
        <v>-343</v>
      </c>
      <c r="CU17" s="252">
        <f t="shared" si="38"/>
        <v>-190</v>
      </c>
      <c r="CV17" s="252">
        <f t="shared" si="38"/>
        <v>-172</v>
      </c>
      <c r="CW17" s="252">
        <f t="shared" si="38"/>
        <v>-30</v>
      </c>
      <c r="CX17" s="252">
        <f t="shared" si="38"/>
        <v>-134</v>
      </c>
      <c r="CY17" s="252">
        <f t="shared" si="39" ref="CY17:DH21">AS17-AG17</f>
        <v>-43</v>
      </c>
      <c r="CZ17" s="252">
        <f t="shared" si="39"/>
        <v>-220</v>
      </c>
      <c r="DA17" s="252">
        <f t="shared" si="39"/>
        <v>-35</v>
      </c>
      <c r="DB17" s="365">
        <f t="shared" si="39"/>
        <v>-167</v>
      </c>
      <c r="DC17" s="365">
        <f t="shared" si="39"/>
        <v>-275</v>
      </c>
      <c r="DD17" s="365">
        <f t="shared" si="39"/>
        <v>95</v>
      </c>
      <c r="DE17" s="365">
        <f t="shared" si="39"/>
        <v>-50</v>
      </c>
      <c r="DF17" s="365">
        <f t="shared" si="39"/>
        <v>60</v>
      </c>
      <c r="DG17" s="365">
        <f t="shared" si="39"/>
        <v>150</v>
      </c>
      <c r="DH17" s="365">
        <f t="shared" si="39"/>
        <v>83</v>
      </c>
      <c r="DI17" s="365">
        <f t="shared" si="40" ref="DI17:DQ21">BC17-AQ17</f>
        <v>-188</v>
      </c>
      <c r="DJ17" s="365">
        <f t="shared" si="40"/>
        <v>99</v>
      </c>
      <c r="DK17" s="365">
        <f t="shared" si="40"/>
        <v>39</v>
      </c>
      <c r="DL17" s="365">
        <f t="shared" si="40"/>
        <v>-146</v>
      </c>
      <c r="DM17" s="365">
        <f t="shared" si="40"/>
        <v>8</v>
      </c>
      <c r="DN17" s="365">
        <f t="shared" si="40"/>
        <v>26</v>
      </c>
      <c r="DO17" s="365">
        <f t="shared" si="40"/>
        <v>-19</v>
      </c>
      <c r="DP17" s="365">
        <f t="shared" si="40"/>
        <v>-172</v>
      </c>
      <c r="DQ17" s="365">
        <f t="shared" si="40"/>
        <v>126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1229</v>
      </c>
    </row>
    <row r="18" spans="1:132" s="52" customFormat="1" ht="1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1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1">
        <v>45</v>
      </c>
      <c r="BI18" s="464">
        <v>47</v>
      </c>
      <c r="BJ18" s="528">
        <v>47</v>
      </c>
      <c r="BK18" s="291">
        <v>47</v>
      </c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6"/>
        <v>8</v>
      </c>
      <c r="BV18" s="77">
        <f t="shared" si="36"/>
        <v>4</v>
      </c>
      <c r="BW18" s="77">
        <f t="shared" si="36"/>
        <v>3</v>
      </c>
      <c r="BX18" s="77">
        <f t="shared" si="36"/>
        <v>7</v>
      </c>
      <c r="BY18" s="77">
        <f t="shared" si="36"/>
        <v>11</v>
      </c>
      <c r="BZ18" s="77">
        <f t="shared" si="36"/>
        <v>6</v>
      </c>
      <c r="CA18" s="77">
        <f t="shared" si="36"/>
        <v>6</v>
      </c>
      <c r="CB18" s="77">
        <f t="shared" si="36"/>
        <v>0</v>
      </c>
      <c r="CC18" s="77">
        <f t="shared" si="36"/>
        <v>0</v>
      </c>
      <c r="CD18" s="385">
        <f t="shared" si="36"/>
        <v>2</v>
      </c>
      <c r="CE18" s="408">
        <f t="shared" si="37"/>
        <v>4</v>
      </c>
      <c r="CF18" s="77">
        <f t="shared" si="37"/>
        <v>15</v>
      </c>
      <c r="CG18" s="77">
        <f t="shared" si="37"/>
        <v>8</v>
      </c>
      <c r="CH18" s="77">
        <f t="shared" si="37"/>
        <v>14</v>
      </c>
      <c r="CI18" s="77">
        <f t="shared" si="37"/>
        <v>8</v>
      </c>
      <c r="CJ18" s="226">
        <f t="shared" si="37"/>
        <v>6</v>
      </c>
      <c r="CK18" s="226">
        <f t="shared" si="37"/>
        <v>5</v>
      </c>
      <c r="CL18" s="226">
        <f t="shared" si="37"/>
        <v>3</v>
      </c>
      <c r="CM18" s="252">
        <f t="shared" si="37"/>
        <v>10</v>
      </c>
      <c r="CN18" s="252">
        <f t="shared" si="37"/>
        <v>7</v>
      </c>
      <c r="CO18" s="252">
        <f t="shared" si="38"/>
        <v>-17</v>
      </c>
      <c r="CP18" s="365">
        <f t="shared" si="38"/>
        <v>-9</v>
      </c>
      <c r="CQ18" s="334">
        <f t="shared" si="38"/>
        <v>-2</v>
      </c>
      <c r="CR18" s="252">
        <f t="shared" si="38"/>
        <v>-17</v>
      </c>
      <c r="CS18" s="252">
        <f t="shared" si="38"/>
        <v>-14</v>
      </c>
      <c r="CT18" s="252">
        <f t="shared" si="38"/>
        <v>-13</v>
      </c>
      <c r="CU18" s="252">
        <f t="shared" si="38"/>
        <v>-15</v>
      </c>
      <c r="CV18" s="252">
        <f t="shared" si="38"/>
        <v>-7</v>
      </c>
      <c r="CW18" s="252">
        <f t="shared" si="38"/>
        <v>-14</v>
      </c>
      <c r="CX18" s="252">
        <f t="shared" si="38"/>
        <v>-19</v>
      </c>
      <c r="CY18" s="252">
        <f t="shared" si="39"/>
        <v>-13</v>
      </c>
      <c r="CZ18" s="252">
        <f t="shared" si="39"/>
        <v>-14</v>
      </c>
      <c r="DA18" s="252">
        <f t="shared" si="39"/>
        <v>3</v>
      </c>
      <c r="DB18" s="365">
        <f t="shared" si="39"/>
        <v>5</v>
      </c>
      <c r="DC18" s="365">
        <f t="shared" si="39"/>
        <v>-2</v>
      </c>
      <c r="DD18" s="365">
        <f t="shared" si="39"/>
        <v>9</v>
      </c>
      <c r="DE18" s="365">
        <f t="shared" si="39"/>
        <v>-2</v>
      </c>
      <c r="DF18" s="365">
        <f t="shared" si="39"/>
        <v>-11</v>
      </c>
      <c r="DG18" s="365">
        <f t="shared" si="39"/>
        <v>-5</v>
      </c>
      <c r="DH18" s="365">
        <f t="shared" si="39"/>
        <v>-7</v>
      </c>
      <c r="DI18" s="365">
        <f t="shared" si="40"/>
        <v>-8</v>
      </c>
      <c r="DJ18" s="365">
        <f t="shared" si="40"/>
        <v>4</v>
      </c>
      <c r="DK18" s="365">
        <f t="shared" si="40"/>
        <v>0</v>
      </c>
      <c r="DL18" s="365">
        <f t="shared" si="40"/>
        <v>8</v>
      </c>
      <c r="DM18" s="365">
        <f t="shared" si="40"/>
        <v>13</v>
      </c>
      <c r="DN18" s="365">
        <f t="shared" si="40"/>
        <v>7</v>
      </c>
      <c r="DO18" s="365">
        <f t="shared" si="40"/>
        <v>9</v>
      </c>
      <c r="DP18" s="365">
        <f t="shared" si="40"/>
        <v>3</v>
      </c>
      <c r="DQ18" s="365">
        <f t="shared" si="40"/>
        <v>9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47</v>
      </c>
    </row>
    <row r="19" spans="1:132" s="52" customFormat="1" ht="1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1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1">
        <v>266</v>
      </c>
      <c r="BI19" s="464">
        <v>207</v>
      </c>
      <c r="BJ19" s="528">
        <v>156</v>
      </c>
      <c r="BK19" s="291">
        <v>323</v>
      </c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6"/>
        <v>-6</v>
      </c>
      <c r="BV19" s="77">
        <f t="shared" si="36"/>
        <v>135</v>
      </c>
      <c r="BW19" s="77">
        <f t="shared" si="36"/>
        <v>180</v>
      </c>
      <c r="BX19" s="77">
        <f t="shared" si="36"/>
        <v>-49</v>
      </c>
      <c r="BY19" s="77">
        <f t="shared" si="36"/>
        <v>50</v>
      </c>
      <c r="BZ19" s="77">
        <f t="shared" si="36"/>
        <v>-68</v>
      </c>
      <c r="CA19" s="77">
        <f t="shared" si="36"/>
        <v>30</v>
      </c>
      <c r="CB19" s="77">
        <f t="shared" si="36"/>
        <v>29</v>
      </c>
      <c r="CC19" s="77">
        <f t="shared" si="36"/>
        <v>43</v>
      </c>
      <c r="CD19" s="385">
        <f t="shared" si="36"/>
        <v>15</v>
      </c>
      <c r="CE19" s="408">
        <f t="shared" si="37"/>
        <v>-79</v>
      </c>
      <c r="CF19" s="77">
        <f t="shared" si="37"/>
        <v>-114</v>
      </c>
      <c r="CG19" s="77">
        <f t="shared" si="37"/>
        <v>-72</v>
      </c>
      <c r="CH19" s="77">
        <f t="shared" si="37"/>
        <v>-211</v>
      </c>
      <c r="CI19" s="77">
        <f t="shared" si="37"/>
        <v>-204</v>
      </c>
      <c r="CJ19" s="226">
        <f t="shared" si="37"/>
        <v>-32</v>
      </c>
      <c r="CK19" s="226">
        <f t="shared" si="37"/>
        <v>-90</v>
      </c>
      <c r="CL19" s="226">
        <f t="shared" si="37"/>
        <v>-19</v>
      </c>
      <c r="CM19" s="252">
        <f t="shared" si="37"/>
        <v>4</v>
      </c>
      <c r="CN19" s="252">
        <f t="shared" si="37"/>
        <v>-3</v>
      </c>
      <c r="CO19" s="252">
        <f t="shared" si="38"/>
        <v>-57</v>
      </c>
      <c r="CP19" s="365">
        <f t="shared" si="38"/>
        <v>-26</v>
      </c>
      <c r="CQ19" s="334">
        <f t="shared" si="38"/>
        <v>142</v>
      </c>
      <c r="CR19" s="252">
        <f t="shared" si="38"/>
        <v>151</v>
      </c>
      <c r="CS19" s="252">
        <f t="shared" si="38"/>
        <v>86</v>
      </c>
      <c r="CT19" s="252">
        <f t="shared" si="38"/>
        <v>-20</v>
      </c>
      <c r="CU19" s="252">
        <f t="shared" si="38"/>
        <v>1</v>
      </c>
      <c r="CV19" s="252">
        <f t="shared" si="38"/>
        <v>73</v>
      </c>
      <c r="CW19" s="252">
        <f t="shared" si="38"/>
        <v>136</v>
      </c>
      <c r="CX19" s="252">
        <f t="shared" si="38"/>
        <v>71</v>
      </c>
      <c r="CY19" s="252">
        <f t="shared" si="39"/>
        <v>87</v>
      </c>
      <c r="CZ19" s="252">
        <f t="shared" si="39"/>
        <v>56</v>
      </c>
      <c r="DA19" s="252">
        <f t="shared" si="39"/>
        <v>61</v>
      </c>
      <c r="DB19" s="365">
        <f t="shared" si="39"/>
        <v>32</v>
      </c>
      <c r="DC19" s="365">
        <f t="shared" si="39"/>
        <v>-109</v>
      </c>
      <c r="DD19" s="365">
        <f t="shared" si="39"/>
        <v>-45</v>
      </c>
      <c r="DE19" s="365">
        <f t="shared" si="39"/>
        <v>-12</v>
      </c>
      <c r="DF19" s="365">
        <f t="shared" si="39"/>
        <v>108</v>
      </c>
      <c r="DG19" s="365">
        <f t="shared" si="39"/>
        <v>93</v>
      </c>
      <c r="DH19" s="365">
        <f t="shared" si="39"/>
        <v>-51</v>
      </c>
      <c r="DI19" s="365">
        <f t="shared" si="40"/>
        <v>-175</v>
      </c>
      <c r="DJ19" s="365">
        <f t="shared" si="40"/>
        <v>8</v>
      </c>
      <c r="DK19" s="365">
        <f t="shared" si="40"/>
        <v>14</v>
      </c>
      <c r="DL19" s="365">
        <f t="shared" si="40"/>
        <v>-54</v>
      </c>
      <c r="DM19" s="365">
        <f t="shared" si="40"/>
        <v>-94</v>
      </c>
      <c r="DN19" s="365">
        <f t="shared" si="40"/>
        <v>-36</v>
      </c>
      <c r="DO19" s="365">
        <f t="shared" si="40"/>
        <v>-27</v>
      </c>
      <c r="DP19" s="365">
        <f t="shared" si="40"/>
        <v>-109</v>
      </c>
      <c r="DQ19" s="365">
        <f t="shared" si="40"/>
        <v>89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323</v>
      </c>
    </row>
    <row r="20" spans="1:132" s="52" customFormat="1" ht="1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1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1">
        <v>25</v>
      </c>
      <c r="BI20" s="464">
        <v>16</v>
      </c>
      <c r="BJ20" s="528">
        <v>12</v>
      </c>
      <c r="BK20" s="291">
        <v>26</v>
      </c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6"/>
        <v>12</v>
      </c>
      <c r="BV20" s="77">
        <f t="shared" si="36"/>
        <v>14</v>
      </c>
      <c r="BW20" s="77">
        <f t="shared" si="36"/>
        <v>9</v>
      </c>
      <c r="BX20" s="77">
        <f t="shared" si="36"/>
        <v>4</v>
      </c>
      <c r="BY20" s="77">
        <f t="shared" si="36"/>
        <v>7</v>
      </c>
      <c r="BZ20" s="77">
        <f t="shared" si="36"/>
        <v>-2</v>
      </c>
      <c r="CA20" s="77">
        <f t="shared" si="36"/>
        <v>0</v>
      </c>
      <c r="CB20" s="77">
        <f t="shared" si="36"/>
        <v>5</v>
      </c>
      <c r="CC20" s="77">
        <f t="shared" si="36"/>
        <v>1</v>
      </c>
      <c r="CD20" s="385">
        <f t="shared" si="36"/>
        <v>2</v>
      </c>
      <c r="CE20" s="408">
        <f t="shared" si="37"/>
        <v>-4</v>
      </c>
      <c r="CF20" s="77">
        <f t="shared" si="37"/>
        <v>-18</v>
      </c>
      <c r="CG20" s="77">
        <f t="shared" si="37"/>
        <v>-19</v>
      </c>
      <c r="CH20" s="77">
        <f t="shared" si="37"/>
        <v>-16</v>
      </c>
      <c r="CI20" s="77">
        <f t="shared" si="37"/>
        <v>-19</v>
      </c>
      <c r="CJ20" s="226">
        <f t="shared" si="37"/>
        <v>-4</v>
      </c>
      <c r="CK20" s="226">
        <f t="shared" si="37"/>
        <v>-10</v>
      </c>
      <c r="CL20" s="226">
        <f t="shared" si="37"/>
        <v>-8</v>
      </c>
      <c r="CM20" s="252">
        <f t="shared" si="37"/>
        <v>-1</v>
      </c>
      <c r="CN20" s="252">
        <f t="shared" si="37"/>
        <v>9</v>
      </c>
      <c r="CO20" s="252">
        <f t="shared" si="38"/>
        <v>-11</v>
      </c>
      <c r="CP20" s="365">
        <f t="shared" si="38"/>
        <v>-3</v>
      </c>
      <c r="CQ20" s="334">
        <f t="shared" si="38"/>
        <v>11</v>
      </c>
      <c r="CR20" s="252">
        <f t="shared" si="38"/>
        <v>20</v>
      </c>
      <c r="CS20" s="252">
        <f t="shared" si="38"/>
        <v>7</v>
      </c>
      <c r="CT20" s="252">
        <f t="shared" si="38"/>
        <v>-5</v>
      </c>
      <c r="CU20" s="252">
        <f t="shared" si="38"/>
        <v>6</v>
      </c>
      <c r="CV20" s="252">
        <f t="shared" si="38"/>
        <v>-4</v>
      </c>
      <c r="CW20" s="252">
        <f t="shared" si="38"/>
        <v>6</v>
      </c>
      <c r="CX20" s="252">
        <f t="shared" si="38"/>
        <v>4</v>
      </c>
      <c r="CY20" s="252">
        <f t="shared" si="39"/>
        <v>-6</v>
      </c>
      <c r="CZ20" s="252">
        <f t="shared" si="39"/>
        <v>-2</v>
      </c>
      <c r="DA20" s="252">
        <f t="shared" si="39"/>
        <v>9</v>
      </c>
      <c r="DB20" s="365">
        <f t="shared" si="39"/>
        <v>4</v>
      </c>
      <c r="DC20" s="365">
        <f t="shared" si="39"/>
        <v>-16</v>
      </c>
      <c r="DD20" s="365">
        <f t="shared" si="39"/>
        <v>-6</v>
      </c>
      <c r="DE20" s="365">
        <f t="shared" si="39"/>
        <v>-3</v>
      </c>
      <c r="DF20" s="365">
        <f t="shared" si="39"/>
        <v>3</v>
      </c>
      <c r="DG20" s="365">
        <f t="shared" si="39"/>
        <v>0</v>
      </c>
      <c r="DH20" s="365">
        <f t="shared" si="39"/>
        <v>8</v>
      </c>
      <c r="DI20" s="365">
        <f t="shared" si="40"/>
        <v>-7</v>
      </c>
      <c r="DJ20" s="365">
        <f t="shared" si="40"/>
        <v>-1</v>
      </c>
      <c r="DK20" s="365">
        <f t="shared" si="40"/>
        <v>11</v>
      </c>
      <c r="DL20" s="365">
        <f t="shared" si="40"/>
        <v>-10</v>
      </c>
      <c r="DM20" s="365">
        <f t="shared" si="40"/>
        <v>-6</v>
      </c>
      <c r="DN20" s="365">
        <f t="shared" si="40"/>
        <v>2</v>
      </c>
      <c r="DO20" s="365">
        <f t="shared" si="40"/>
        <v>-1</v>
      </c>
      <c r="DP20" s="365">
        <f t="shared" si="40"/>
        <v>-10</v>
      </c>
      <c r="DQ20" s="365">
        <f t="shared" si="40"/>
        <v>14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26</v>
      </c>
    </row>
    <row r="21" spans="1:132" s="52" customFormat="1" ht="1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1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1">
        <v>2</v>
      </c>
      <c r="BI21" s="464">
        <v>3</v>
      </c>
      <c r="BJ21" s="528">
        <v>2</v>
      </c>
      <c r="BK21" s="291">
        <v>3</v>
      </c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6"/>
        <v>1</v>
      </c>
      <c r="BV21" s="77">
        <f t="shared" si="36"/>
        <v>0</v>
      </c>
      <c r="BW21" s="77">
        <f t="shared" si="36"/>
        <v>5</v>
      </c>
      <c r="BX21" s="77">
        <f t="shared" si="36"/>
        <v>-2</v>
      </c>
      <c r="BY21" s="77">
        <f t="shared" si="36"/>
        <v>-3</v>
      </c>
      <c r="BZ21" s="77">
        <f t="shared" si="36"/>
        <v>1</v>
      </c>
      <c r="CA21" s="77">
        <f t="shared" si="36"/>
        <v>1</v>
      </c>
      <c r="CB21" s="77">
        <f t="shared" si="36"/>
        <v>1</v>
      </c>
      <c r="CC21" s="77">
        <f t="shared" si="36"/>
        <v>0</v>
      </c>
      <c r="CD21" s="385">
        <f t="shared" si="36"/>
        <v>2</v>
      </c>
      <c r="CE21" s="408">
        <f t="shared" si="37"/>
        <v>-1</v>
      </c>
      <c r="CF21" s="77">
        <f t="shared" si="37"/>
        <v>-1</v>
      </c>
      <c r="CG21" s="77">
        <f t="shared" si="37"/>
        <v>-1</v>
      </c>
      <c r="CH21" s="77">
        <f t="shared" si="37"/>
        <v>0</v>
      </c>
      <c r="CI21" s="77">
        <f t="shared" si="37"/>
        <v>-3</v>
      </c>
      <c r="CJ21" s="226">
        <f t="shared" si="37"/>
        <v>-1</v>
      </c>
      <c r="CK21" s="226">
        <f t="shared" si="37"/>
        <v>2</v>
      </c>
      <c r="CL21" s="226">
        <f t="shared" si="37"/>
        <v>2</v>
      </c>
      <c r="CM21" s="252">
        <f t="shared" si="37"/>
        <v>-1</v>
      </c>
      <c r="CN21" s="252">
        <f t="shared" si="37"/>
        <v>1</v>
      </c>
      <c r="CO21" s="252">
        <f t="shared" si="38"/>
        <v>1</v>
      </c>
      <c r="CP21" s="365">
        <f t="shared" si="38"/>
        <v>0</v>
      </c>
      <c r="CQ21" s="334">
        <f t="shared" si="38"/>
        <v>5</v>
      </c>
      <c r="CR21" s="252">
        <f t="shared" si="38"/>
        <v>1</v>
      </c>
      <c r="CS21" s="252">
        <f t="shared" si="38"/>
        <v>3</v>
      </c>
      <c r="CT21" s="252">
        <f t="shared" si="38"/>
        <v>-1</v>
      </c>
      <c r="CU21" s="252">
        <f t="shared" si="38"/>
        <v>2</v>
      </c>
      <c r="CV21" s="252">
        <f t="shared" si="38"/>
        <v>2</v>
      </c>
      <c r="CW21" s="252">
        <f t="shared" si="38"/>
        <v>-1</v>
      </c>
      <c r="CX21" s="252">
        <f t="shared" si="38"/>
        <v>-2</v>
      </c>
      <c r="CY21" s="252">
        <f t="shared" si="39"/>
        <v>2</v>
      </c>
      <c r="CZ21" s="252">
        <f t="shared" si="39"/>
        <v>-1</v>
      </c>
      <c r="DA21" s="252">
        <f t="shared" si="39"/>
        <v>-1</v>
      </c>
      <c r="DB21" s="365">
        <f t="shared" si="39"/>
        <v>1</v>
      </c>
      <c r="DC21" s="365">
        <f t="shared" si="39"/>
        <v>-2</v>
      </c>
      <c r="DD21" s="365">
        <f t="shared" si="39"/>
        <v>-2</v>
      </c>
      <c r="DE21" s="365">
        <f t="shared" si="39"/>
        <v>0</v>
      </c>
      <c r="DF21" s="365">
        <f t="shared" si="39"/>
        <v>2</v>
      </c>
      <c r="DG21" s="365">
        <f t="shared" si="39"/>
        <v>0</v>
      </c>
      <c r="DH21" s="365">
        <f t="shared" si="39"/>
        <v>3</v>
      </c>
      <c r="DI21" s="365">
        <f t="shared" si="40"/>
        <v>2</v>
      </c>
      <c r="DJ21" s="365">
        <f t="shared" si="40"/>
        <v>2</v>
      </c>
      <c r="DK21" s="365">
        <f t="shared" si="40"/>
        <v>-1</v>
      </c>
      <c r="DL21" s="365">
        <f t="shared" si="40"/>
        <v>-1</v>
      </c>
      <c r="DM21" s="365">
        <f t="shared" si="40"/>
        <v>-1</v>
      </c>
      <c r="DN21" s="365">
        <f t="shared" si="40"/>
        <v>-2</v>
      </c>
      <c r="DO21" s="365">
        <f t="shared" si="40"/>
        <v>-1</v>
      </c>
      <c r="DP21" s="365">
        <f t="shared" si="40"/>
        <v>-2</v>
      </c>
      <c r="DQ21" s="365">
        <f t="shared" si="40"/>
        <v>-1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3</v>
      </c>
    </row>
    <row r="22" spans="1:132" s="66" customFormat="1" ht="15">
      <c r="A22" s="141"/>
      <c r="B22" s="53" t="s">
        <v>144</v>
      </c>
      <c r="C22" s="129">
        <f t="shared" si="41" ref="C22:Q22">SUM(C17:C21)</f>
        <v>1274</v>
      </c>
      <c r="D22" s="130">
        <f t="shared" si="41"/>
        <v>1416</v>
      </c>
      <c r="E22" s="130">
        <f t="shared" si="41"/>
        <v>1337</v>
      </c>
      <c r="F22" s="130">
        <f t="shared" si="41"/>
        <v>1164</v>
      </c>
      <c r="G22" s="130">
        <f t="shared" si="41"/>
        <v>1287</v>
      </c>
      <c r="H22" s="130">
        <f t="shared" si="41"/>
        <v>1096</v>
      </c>
      <c r="I22" s="130">
        <f t="shared" si="41"/>
        <v>1211</v>
      </c>
      <c r="J22" s="130">
        <f t="shared" si="41"/>
        <v>1449</v>
      </c>
      <c r="K22" s="130">
        <f t="shared" si="41"/>
        <v>1804</v>
      </c>
      <c r="L22" s="131">
        <f t="shared" si="41"/>
        <v>1692</v>
      </c>
      <c r="M22" s="130">
        <f t="shared" si="41"/>
        <v>1571</v>
      </c>
      <c r="N22" s="130">
        <f t="shared" si="41"/>
        <v>1480</v>
      </c>
      <c r="O22" s="130">
        <f t="shared" si="41"/>
        <v>1620</v>
      </c>
      <c r="P22" s="130">
        <f t="shared" si="41"/>
        <v>2016</v>
      </c>
      <c r="Q22" s="130">
        <f t="shared" si="41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2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2">
        <v>1413</v>
      </c>
      <c r="BI22" s="465">
        <v>1205</v>
      </c>
      <c r="BJ22" s="529">
        <v>1249</v>
      </c>
      <c r="BK22" s="292">
        <v>1628</v>
      </c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2" ref="BU22:BY22">SUM(BU17:BU21)</f>
        <v>346</v>
      </c>
      <c r="BV22" s="132">
        <f t="shared" si="42"/>
        <v>600</v>
      </c>
      <c r="BW22" s="132">
        <f t="shared" si="42"/>
        <v>610</v>
      </c>
      <c r="BX22" s="132">
        <f t="shared" si="42"/>
        <v>581</v>
      </c>
      <c r="BY22" s="132">
        <f t="shared" si="42"/>
        <v>605</v>
      </c>
      <c r="BZ22" s="132">
        <f t="shared" si="43" ref="BZ22:CH22">SUM(BZ17:BZ21)</f>
        <v>405</v>
      </c>
      <c r="CA22" s="132">
        <f t="shared" si="43"/>
        <v>385</v>
      </c>
      <c r="CB22" s="132">
        <f t="shared" si="43"/>
        <v>341</v>
      </c>
      <c r="CC22" s="132">
        <f t="shared" si="43"/>
        <v>361</v>
      </c>
      <c r="CD22" s="386">
        <f t="shared" si="43"/>
        <v>214</v>
      </c>
      <c r="CE22" s="409">
        <f t="shared" si="43"/>
        <v>87</v>
      </c>
      <c r="CF22" s="132">
        <f t="shared" si="43"/>
        <v>113</v>
      </c>
      <c r="CG22" s="132">
        <f t="shared" si="43"/>
        <v>-128</v>
      </c>
      <c r="CH22" s="132">
        <f t="shared" si="43"/>
        <v>-467</v>
      </c>
      <c r="CI22" s="132">
        <f t="shared" si="44" ref="CI22:CJ22">SUM(CI17:CI21)</f>
        <v>-552</v>
      </c>
      <c r="CJ22" s="227">
        <f t="shared" si="44"/>
        <v>-341</v>
      </c>
      <c r="CK22" s="227">
        <f t="shared" si="45" ref="CK22">SUM(CK17:CK21)</f>
        <v>-522</v>
      </c>
      <c r="CL22" s="227">
        <f t="shared" si="46" ref="CL22:CM22">SUM(CL17:CL21)</f>
        <v>-282</v>
      </c>
      <c r="CM22" s="253">
        <f t="shared" si="46"/>
        <v>-266</v>
      </c>
      <c r="CN22" s="253">
        <f t="shared" si="47" ref="CN22:CO22">SUM(CN17:CN21)</f>
        <v>-211</v>
      </c>
      <c r="CO22" s="253">
        <f t="shared" si="47"/>
        <v>-622</v>
      </c>
      <c r="CP22" s="366">
        <f t="shared" si="48" ref="CP22:CQ22">SUM(CP17:CP21)</f>
        <v>-365</v>
      </c>
      <c r="CQ22" s="335">
        <f t="shared" si="48"/>
        <v>-10</v>
      </c>
      <c r="CR22" s="253">
        <f t="shared" si="49" ref="CR22">SUM(CR17:CR21)</f>
        <v>-105</v>
      </c>
      <c r="CS22" s="253">
        <f t="shared" si="50" ref="CS22">SUM(CS17:CS21)</f>
        <v>-34</v>
      </c>
      <c r="CT22" s="253">
        <f t="shared" si="51" ref="CT22">SUM(CT17:CT21)</f>
        <v>-382</v>
      </c>
      <c r="CU22" s="253">
        <f t="shared" si="52" ref="CU22">SUM(CU17:CU21)</f>
        <v>-196</v>
      </c>
      <c r="CV22" s="253">
        <f t="shared" si="53" ref="CV22">SUM(CV17:CV21)</f>
        <v>-108</v>
      </c>
      <c r="CW22" s="253">
        <f t="shared" si="54" ref="CW22">SUM(CW17:CW21)</f>
        <v>97</v>
      </c>
      <c r="CX22" s="253">
        <f t="shared" si="55" ref="CX22">SUM(CX17:CX21)</f>
        <v>-80</v>
      </c>
      <c r="CY22" s="253">
        <f t="shared" si="56" ref="CY22">SUM(CY17:CY21)</f>
        <v>27</v>
      </c>
      <c r="CZ22" s="253">
        <f t="shared" si="57" ref="CZ22">SUM(CZ17:CZ21)</f>
        <v>-181</v>
      </c>
      <c r="DA22" s="253">
        <f t="shared" si="58" ref="DA22">SUM(DA17:DA21)</f>
        <v>37</v>
      </c>
      <c r="DB22" s="366">
        <f t="shared" si="59" ref="DB22">SUM(DB17:DB21)</f>
        <v>-125</v>
      </c>
      <c r="DC22" s="366">
        <f t="shared" si="60" ref="DC22">SUM(DC17:DC21)</f>
        <v>-404</v>
      </c>
      <c r="DD22" s="366">
        <f t="shared" si="61" ref="DD22">SUM(DD17:DD21)</f>
        <v>51</v>
      </c>
      <c r="DE22" s="366">
        <f t="shared" si="62" ref="DE22">SUM(DE17:DE21)</f>
        <v>-67</v>
      </c>
      <c r="DF22" s="366">
        <f t="shared" si="63" ref="DF22">SUM(DF17:DF21)</f>
        <v>162</v>
      </c>
      <c r="DG22" s="366">
        <f t="shared" si="64" ref="DG22">SUM(DG17:DG21)</f>
        <v>238</v>
      </c>
      <c r="DH22" s="366">
        <f t="shared" si="65" ref="DH22">SUM(DH17:DH21)</f>
        <v>36</v>
      </c>
      <c r="DI22" s="366">
        <f t="shared" si="66" ref="DI22">SUM(DI17:DI21)</f>
        <v>-376</v>
      </c>
      <c r="DJ22" s="366">
        <f t="shared" si="67" ref="DJ22">SUM(DJ17:DJ21)</f>
        <v>112</v>
      </c>
      <c r="DK22" s="366">
        <f t="shared" si="68" ref="DK22:DL22">SUM(DK17:DK21)</f>
        <v>63</v>
      </c>
      <c r="DL22" s="366">
        <f t="shared" si="68"/>
        <v>-203</v>
      </c>
      <c r="DM22" s="366">
        <f t="shared" si="69" ref="DM22:DN22">SUM(DM17:DM21)</f>
        <v>-80</v>
      </c>
      <c r="DN22" s="366">
        <f t="shared" si="69"/>
        <v>-3</v>
      </c>
      <c r="DO22" s="366">
        <f t="shared" si="70" ref="DO22:DP22">SUM(DO17:DO21)</f>
        <v>-39</v>
      </c>
      <c r="DP22" s="366">
        <f t="shared" si="70"/>
        <v>-290</v>
      </c>
      <c r="DQ22" s="366">
        <f t="shared" si="71" ref="DQ22">SUM(DQ17:DQ21)</f>
        <v>237</v>
      </c>
      <c r="EA22" s="265"/>
      <c r="EB22" s="78">
        <f>SUM(EB17:EB21)</f>
        <v>1628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466"/>
      <c r="BJ23" s="530"/>
      <c r="BK23" s="293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1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1">
        <v>637</v>
      </c>
      <c r="BI24" s="464">
        <v>524</v>
      </c>
      <c r="BJ24" s="528">
        <v>620</v>
      </c>
      <c r="BK24" s="291">
        <v>810</v>
      </c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72" ref="BU24:CD28">O24-C24</f>
        <v>157</v>
      </c>
      <c r="BV24" s="77">
        <f t="shared" si="72"/>
        <v>85</v>
      </c>
      <c r="BW24" s="77">
        <f t="shared" si="72"/>
        <v>41</v>
      </c>
      <c r="BX24" s="77">
        <f t="shared" si="72"/>
        <v>193</v>
      </c>
      <c r="BY24" s="77">
        <f t="shared" si="72"/>
        <v>159</v>
      </c>
      <c r="BZ24" s="77">
        <f t="shared" si="72"/>
        <v>150</v>
      </c>
      <c r="CA24" s="77">
        <f t="shared" si="72"/>
        <v>-32</v>
      </c>
      <c r="CB24" s="77">
        <f t="shared" si="72"/>
        <v>-18</v>
      </c>
      <c r="CC24" s="77">
        <f t="shared" si="72"/>
        <v>-54</v>
      </c>
      <c r="CD24" s="385">
        <f t="shared" si="72"/>
        <v>-85</v>
      </c>
      <c r="CE24" s="408">
        <f t="shared" si="73" ref="CE24:CN28">Y24-M24</f>
        <v>-67</v>
      </c>
      <c r="CF24" s="77">
        <f t="shared" si="73"/>
        <v>-78</v>
      </c>
      <c r="CG24" s="77">
        <f t="shared" si="73"/>
        <v>-195</v>
      </c>
      <c r="CH24" s="77">
        <f t="shared" si="73"/>
        <v>-149</v>
      </c>
      <c r="CI24" s="77">
        <f t="shared" si="73"/>
        <v>-158</v>
      </c>
      <c r="CJ24" s="226">
        <f t="shared" si="73"/>
        <v>-86</v>
      </c>
      <c r="CK24" s="226">
        <f t="shared" si="73"/>
        <v>-186</v>
      </c>
      <c r="CL24" s="226">
        <f t="shared" si="73"/>
        <v>-38</v>
      </c>
      <c r="CM24" s="252">
        <f t="shared" si="73"/>
        <v>-21</v>
      </c>
      <c r="CN24" s="252">
        <f t="shared" si="73"/>
        <v>42</v>
      </c>
      <c r="CO24" s="252">
        <f t="shared" si="74" ref="CO24:CX28">AI24-W24</f>
        <v>-293</v>
      </c>
      <c r="CP24" s="365">
        <f t="shared" si="74"/>
        <v>-123</v>
      </c>
      <c r="CQ24" s="334">
        <f t="shared" si="74"/>
        <v>81</v>
      </c>
      <c r="CR24" s="252">
        <f t="shared" si="74"/>
        <v>-46</v>
      </c>
      <c r="CS24" s="252">
        <f t="shared" si="74"/>
        <v>87</v>
      </c>
      <c r="CT24" s="252">
        <f t="shared" si="74"/>
        <v>-203</v>
      </c>
      <c r="CU24" s="252">
        <f t="shared" si="74"/>
        <v>-11</v>
      </c>
      <c r="CV24" s="252">
        <f t="shared" si="74"/>
        <v>-6</v>
      </c>
      <c r="CW24" s="252">
        <f t="shared" si="74"/>
        <v>123</v>
      </c>
      <c r="CX24" s="252">
        <f t="shared" si="74"/>
        <v>-65</v>
      </c>
      <c r="CY24" s="252">
        <f t="shared" si="75" ref="CY24:DH28">AS24-AG24</f>
        <v>36</v>
      </c>
      <c r="CZ24" s="252">
        <f t="shared" si="75"/>
        <v>-116</v>
      </c>
      <c r="DA24" s="252">
        <f t="shared" si="75"/>
        <v>60</v>
      </c>
      <c r="DB24" s="365">
        <f t="shared" si="75"/>
        <v>-57</v>
      </c>
      <c r="DC24" s="365">
        <f t="shared" si="75"/>
        <v>-147</v>
      </c>
      <c r="DD24" s="365">
        <f t="shared" si="75"/>
        <v>175</v>
      </c>
      <c r="DE24" s="365">
        <f t="shared" si="75"/>
        <v>-6</v>
      </c>
      <c r="DF24" s="365">
        <f t="shared" si="75"/>
        <v>174</v>
      </c>
      <c r="DG24" s="365">
        <f t="shared" si="75"/>
        <v>157</v>
      </c>
      <c r="DH24" s="365">
        <f t="shared" si="75"/>
        <v>43</v>
      </c>
      <c r="DI24" s="365">
        <f t="shared" si="76" ref="DI24:DQ28">BC24-AQ24</f>
        <v>-216</v>
      </c>
      <c r="DJ24" s="365">
        <f t="shared" si="76"/>
        <v>116</v>
      </c>
      <c r="DK24" s="365">
        <f t="shared" si="76"/>
        <v>63</v>
      </c>
      <c r="DL24" s="365">
        <f t="shared" si="76"/>
        <v>-161</v>
      </c>
      <c r="DM24" s="365">
        <f t="shared" si="76"/>
        <v>11</v>
      </c>
      <c r="DN24" s="365">
        <f t="shared" si="76"/>
        <v>58</v>
      </c>
      <c r="DO24" s="365">
        <f t="shared" si="76"/>
        <v>-39</v>
      </c>
      <c r="DP24" s="365">
        <f t="shared" si="76"/>
        <v>-149</v>
      </c>
      <c r="DQ24" s="365">
        <f t="shared" si="76"/>
        <v>182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810</v>
      </c>
    </row>
    <row r="25" spans="1:132" s="52" customFormat="1" ht="1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1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1">
        <v>14</v>
      </c>
      <c r="BI25" s="464">
        <v>13</v>
      </c>
      <c r="BJ25" s="528">
        <v>13</v>
      </c>
      <c r="BK25" s="291">
        <v>16</v>
      </c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72"/>
        <v>9</v>
      </c>
      <c r="BV25" s="77">
        <f t="shared" si="72"/>
        <v>3</v>
      </c>
      <c r="BW25" s="77">
        <f t="shared" si="72"/>
        <v>1</v>
      </c>
      <c r="BX25" s="77">
        <f t="shared" si="72"/>
        <v>0</v>
      </c>
      <c r="BY25" s="77">
        <f t="shared" si="72"/>
        <v>-1</v>
      </c>
      <c r="BZ25" s="77">
        <f t="shared" si="72"/>
        <v>-8</v>
      </c>
      <c r="CA25" s="77">
        <f t="shared" si="72"/>
        <v>-9</v>
      </c>
      <c r="CB25" s="77">
        <f t="shared" si="72"/>
        <v>-2</v>
      </c>
      <c r="CC25" s="77">
        <f t="shared" si="72"/>
        <v>-6</v>
      </c>
      <c r="CD25" s="385">
        <f t="shared" si="72"/>
        <v>-4</v>
      </c>
      <c r="CE25" s="408">
        <f t="shared" si="73"/>
        <v>0</v>
      </c>
      <c r="CF25" s="77">
        <f t="shared" si="73"/>
        <v>5</v>
      </c>
      <c r="CG25" s="77">
        <f t="shared" si="73"/>
        <v>-7</v>
      </c>
      <c r="CH25" s="77">
        <f t="shared" si="73"/>
        <v>0</v>
      </c>
      <c r="CI25" s="77">
        <f t="shared" si="73"/>
        <v>-5</v>
      </c>
      <c r="CJ25" s="226">
        <f t="shared" si="73"/>
        <v>-3</v>
      </c>
      <c r="CK25" s="226">
        <f t="shared" si="73"/>
        <v>5</v>
      </c>
      <c r="CL25" s="226">
        <f t="shared" si="73"/>
        <v>-5</v>
      </c>
      <c r="CM25" s="252">
        <f t="shared" si="73"/>
        <v>6</v>
      </c>
      <c r="CN25" s="252">
        <f t="shared" si="73"/>
        <v>0</v>
      </c>
      <c r="CO25" s="252">
        <f t="shared" si="74"/>
        <v>-10</v>
      </c>
      <c r="CP25" s="365">
        <f t="shared" si="74"/>
        <v>1</v>
      </c>
      <c r="CQ25" s="334">
        <f t="shared" si="74"/>
        <v>0</v>
      </c>
      <c r="CR25" s="252">
        <f t="shared" si="74"/>
        <v>-9</v>
      </c>
      <c r="CS25" s="252">
        <f t="shared" si="74"/>
        <v>2</v>
      </c>
      <c r="CT25" s="252">
        <f t="shared" si="74"/>
        <v>2</v>
      </c>
      <c r="CU25" s="252">
        <f t="shared" si="74"/>
        <v>-3</v>
      </c>
      <c r="CV25" s="252">
        <f t="shared" si="74"/>
        <v>4</v>
      </c>
      <c r="CW25" s="252">
        <f t="shared" si="74"/>
        <v>-4</v>
      </c>
      <c r="CX25" s="252">
        <f t="shared" si="74"/>
        <v>4</v>
      </c>
      <c r="CY25" s="252">
        <f t="shared" si="75"/>
        <v>5</v>
      </c>
      <c r="CZ25" s="252">
        <f t="shared" si="75"/>
        <v>1</v>
      </c>
      <c r="DA25" s="252">
        <f t="shared" si="75"/>
        <v>3</v>
      </c>
      <c r="DB25" s="365">
        <f t="shared" si="75"/>
        <v>10</v>
      </c>
      <c r="DC25" s="365">
        <f t="shared" si="75"/>
        <v>3</v>
      </c>
      <c r="DD25" s="365">
        <f t="shared" si="75"/>
        <v>12</v>
      </c>
      <c r="DE25" s="365">
        <f t="shared" si="75"/>
        <v>-3</v>
      </c>
      <c r="DF25" s="365">
        <f t="shared" si="75"/>
        <v>-6</v>
      </c>
      <c r="DG25" s="365">
        <f t="shared" si="75"/>
        <v>5</v>
      </c>
      <c r="DH25" s="365">
        <f t="shared" si="75"/>
        <v>1</v>
      </c>
      <c r="DI25" s="365">
        <f t="shared" si="76"/>
        <v>-3</v>
      </c>
      <c r="DJ25" s="365">
        <f t="shared" si="76"/>
        <v>-1</v>
      </c>
      <c r="DK25" s="365">
        <f t="shared" si="76"/>
        <v>-4</v>
      </c>
      <c r="DL25" s="365">
        <f t="shared" si="76"/>
        <v>-2</v>
      </c>
      <c r="DM25" s="365">
        <f t="shared" si="76"/>
        <v>6</v>
      </c>
      <c r="DN25" s="365">
        <f t="shared" si="76"/>
        <v>-2</v>
      </c>
      <c r="DO25" s="365">
        <f t="shared" si="76"/>
        <v>0</v>
      </c>
      <c r="DP25" s="365">
        <f t="shared" si="76"/>
        <v>-4</v>
      </c>
      <c r="DQ25" s="365">
        <f t="shared" si="76"/>
        <v>6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16</v>
      </c>
    </row>
    <row r="26" spans="1:132" s="52" customFormat="1" ht="1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1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1">
        <v>188</v>
      </c>
      <c r="BI26" s="464">
        <v>136</v>
      </c>
      <c r="BJ26" s="528">
        <v>85</v>
      </c>
      <c r="BK26" s="291">
        <v>265</v>
      </c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72"/>
        <v>3</v>
      </c>
      <c r="BV26" s="77">
        <f t="shared" si="72"/>
        <v>55</v>
      </c>
      <c r="BW26" s="77">
        <f t="shared" si="72"/>
        <v>108</v>
      </c>
      <c r="BX26" s="77">
        <f t="shared" si="72"/>
        <v>-99</v>
      </c>
      <c r="BY26" s="77">
        <f t="shared" si="72"/>
        <v>18</v>
      </c>
      <c r="BZ26" s="77">
        <f t="shared" si="72"/>
        <v>-70</v>
      </c>
      <c r="CA26" s="77">
        <f t="shared" si="72"/>
        <v>3</v>
      </c>
      <c r="CB26" s="77">
        <f t="shared" si="72"/>
        <v>2</v>
      </c>
      <c r="CC26" s="77">
        <f t="shared" si="72"/>
        <v>18</v>
      </c>
      <c r="CD26" s="385">
        <f t="shared" si="72"/>
        <v>8</v>
      </c>
      <c r="CE26" s="408">
        <f t="shared" si="73"/>
        <v>-89</v>
      </c>
      <c r="CF26" s="77">
        <f t="shared" si="73"/>
        <v>-129</v>
      </c>
      <c r="CG26" s="77">
        <f t="shared" si="73"/>
        <v>-85</v>
      </c>
      <c r="CH26" s="77">
        <f t="shared" si="73"/>
        <v>-156</v>
      </c>
      <c r="CI26" s="77">
        <f t="shared" si="73"/>
        <v>-136</v>
      </c>
      <c r="CJ26" s="226">
        <f t="shared" si="73"/>
        <v>15</v>
      </c>
      <c r="CK26" s="226">
        <f t="shared" si="73"/>
        <v>-54</v>
      </c>
      <c r="CL26" s="226">
        <f t="shared" si="73"/>
        <v>8</v>
      </c>
      <c r="CM26" s="252">
        <f t="shared" si="73"/>
        <v>25</v>
      </c>
      <c r="CN26" s="252">
        <f t="shared" si="73"/>
        <v>23</v>
      </c>
      <c r="CO26" s="252">
        <f t="shared" si="74"/>
        <v>-41</v>
      </c>
      <c r="CP26" s="365">
        <f t="shared" si="74"/>
        <v>-49</v>
      </c>
      <c r="CQ26" s="334">
        <f t="shared" si="74"/>
        <v>139</v>
      </c>
      <c r="CR26" s="252">
        <f t="shared" si="74"/>
        <v>158</v>
      </c>
      <c r="CS26" s="252">
        <f t="shared" si="74"/>
        <v>77</v>
      </c>
      <c r="CT26" s="252">
        <f t="shared" si="74"/>
        <v>-14</v>
      </c>
      <c r="CU26" s="252">
        <f t="shared" si="74"/>
        <v>-2</v>
      </c>
      <c r="CV26" s="252">
        <f t="shared" si="74"/>
        <v>78</v>
      </c>
      <c r="CW26" s="252">
        <f t="shared" si="74"/>
        <v>55</v>
      </c>
      <c r="CX26" s="252">
        <f t="shared" si="74"/>
        <v>67</v>
      </c>
      <c r="CY26" s="252">
        <f t="shared" si="75"/>
        <v>73</v>
      </c>
      <c r="CZ26" s="252">
        <f t="shared" si="75"/>
        <v>37</v>
      </c>
      <c r="DA26" s="252">
        <f t="shared" si="75"/>
        <v>-16</v>
      </c>
      <c r="DB26" s="365">
        <f t="shared" si="75"/>
        <v>14</v>
      </c>
      <c r="DC26" s="365">
        <f t="shared" si="75"/>
        <v>-92</v>
      </c>
      <c r="DD26" s="365">
        <f t="shared" si="75"/>
        <v>-50</v>
      </c>
      <c r="DE26" s="365">
        <f t="shared" si="75"/>
        <v>27</v>
      </c>
      <c r="DF26" s="365">
        <f t="shared" si="75"/>
        <v>112</v>
      </c>
      <c r="DG26" s="365">
        <f t="shared" si="75"/>
        <v>100</v>
      </c>
      <c r="DH26" s="365">
        <f t="shared" si="75"/>
        <v>-59</v>
      </c>
      <c r="DI26" s="365">
        <f t="shared" si="76"/>
        <v>-94</v>
      </c>
      <c r="DJ26" s="365">
        <f t="shared" si="76"/>
        <v>11</v>
      </c>
      <c r="DK26" s="365">
        <f t="shared" si="76"/>
        <v>22</v>
      </c>
      <c r="DL26" s="365">
        <f t="shared" si="76"/>
        <v>-92</v>
      </c>
      <c r="DM26" s="365">
        <f t="shared" si="76"/>
        <v>-27</v>
      </c>
      <c r="DN26" s="365">
        <f t="shared" si="76"/>
        <v>1</v>
      </c>
      <c r="DO26" s="365">
        <f t="shared" si="76"/>
        <v>-35</v>
      </c>
      <c r="DP26" s="365">
        <f t="shared" si="76"/>
        <v>-105</v>
      </c>
      <c r="DQ26" s="365">
        <f t="shared" si="76"/>
        <v>78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265</v>
      </c>
    </row>
    <row r="27" spans="1:132" s="52" customFormat="1" ht="1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1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1">
        <v>19</v>
      </c>
      <c r="BI27" s="464">
        <v>11</v>
      </c>
      <c r="BJ27" s="528">
        <v>8</v>
      </c>
      <c r="BK27" s="291">
        <v>22</v>
      </c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72"/>
        <v>13</v>
      </c>
      <c r="BV27" s="77">
        <f t="shared" si="72"/>
        <v>0</v>
      </c>
      <c r="BW27" s="77">
        <f t="shared" si="72"/>
        <v>5</v>
      </c>
      <c r="BX27" s="77">
        <f t="shared" si="72"/>
        <v>4</v>
      </c>
      <c r="BY27" s="77">
        <f t="shared" si="72"/>
        <v>5</v>
      </c>
      <c r="BZ27" s="77">
        <f t="shared" si="72"/>
        <v>-3</v>
      </c>
      <c r="CA27" s="77">
        <f t="shared" si="72"/>
        <v>-2</v>
      </c>
      <c r="CB27" s="77">
        <f t="shared" si="72"/>
        <v>0</v>
      </c>
      <c r="CC27" s="77">
        <f t="shared" si="72"/>
        <v>0</v>
      </c>
      <c r="CD27" s="385">
        <f t="shared" si="72"/>
        <v>-1</v>
      </c>
      <c r="CE27" s="408">
        <f t="shared" si="73"/>
        <v>-4</v>
      </c>
      <c r="CF27" s="77">
        <f t="shared" si="73"/>
        <v>-15</v>
      </c>
      <c r="CG27" s="77">
        <f t="shared" si="73"/>
        <v>-17</v>
      </c>
      <c r="CH27" s="77">
        <f t="shared" si="73"/>
        <v>-3</v>
      </c>
      <c r="CI27" s="77">
        <f t="shared" si="73"/>
        <v>-14</v>
      </c>
      <c r="CJ27" s="226">
        <f t="shared" si="73"/>
        <v>-3</v>
      </c>
      <c r="CK27" s="226">
        <f t="shared" si="73"/>
        <v>-6</v>
      </c>
      <c r="CL27" s="226">
        <f t="shared" si="73"/>
        <v>-4</v>
      </c>
      <c r="CM27" s="252">
        <f t="shared" si="73"/>
        <v>2</v>
      </c>
      <c r="CN27" s="252">
        <f t="shared" si="73"/>
        <v>14</v>
      </c>
      <c r="CO27" s="252">
        <f t="shared" si="74"/>
        <v>-7</v>
      </c>
      <c r="CP27" s="365">
        <f t="shared" si="74"/>
        <v>-2</v>
      </c>
      <c r="CQ27" s="334">
        <f t="shared" si="74"/>
        <v>12</v>
      </c>
      <c r="CR27" s="252">
        <f t="shared" si="74"/>
        <v>17</v>
      </c>
      <c r="CS27" s="252">
        <f t="shared" si="74"/>
        <v>5</v>
      </c>
      <c r="CT27" s="252">
        <f t="shared" si="74"/>
        <v>-6</v>
      </c>
      <c r="CU27" s="252">
        <f t="shared" si="74"/>
        <v>6</v>
      </c>
      <c r="CV27" s="252">
        <f t="shared" si="74"/>
        <v>-5</v>
      </c>
      <c r="CW27" s="252">
        <f t="shared" si="74"/>
        <v>5</v>
      </c>
      <c r="CX27" s="252">
        <f t="shared" si="74"/>
        <v>4</v>
      </c>
      <c r="CY27" s="252">
        <f t="shared" si="75"/>
        <v>-8</v>
      </c>
      <c r="CZ27" s="252">
        <f t="shared" si="75"/>
        <v>-4</v>
      </c>
      <c r="DA27" s="252">
        <f t="shared" si="75"/>
        <v>9</v>
      </c>
      <c r="DB27" s="365">
        <f t="shared" si="75"/>
        <v>5</v>
      </c>
      <c r="DC27" s="365">
        <f t="shared" si="75"/>
        <v>-16</v>
      </c>
      <c r="DD27" s="365">
        <f t="shared" si="75"/>
        <v>-5</v>
      </c>
      <c r="DE27" s="365">
        <f t="shared" si="75"/>
        <v>-1</v>
      </c>
      <c r="DF27" s="365">
        <f t="shared" si="75"/>
        <v>6</v>
      </c>
      <c r="DG27" s="365">
        <f t="shared" si="75"/>
        <v>-1</v>
      </c>
      <c r="DH27" s="365">
        <f t="shared" si="75"/>
        <v>8</v>
      </c>
      <c r="DI27" s="365">
        <f t="shared" si="76"/>
        <v>-8</v>
      </c>
      <c r="DJ27" s="365">
        <f t="shared" si="76"/>
        <v>-4</v>
      </c>
      <c r="DK27" s="365">
        <f t="shared" si="76"/>
        <v>13</v>
      </c>
      <c r="DL27" s="365">
        <f t="shared" si="76"/>
        <v>-9</v>
      </c>
      <c r="DM27" s="365">
        <f t="shared" si="76"/>
        <v>-9</v>
      </c>
      <c r="DN27" s="365">
        <f t="shared" si="76"/>
        <v>1</v>
      </c>
      <c r="DO27" s="365">
        <f t="shared" si="76"/>
        <v>-2</v>
      </c>
      <c r="DP27" s="365">
        <f t="shared" si="76"/>
        <v>-11</v>
      </c>
      <c r="DQ27" s="365">
        <f t="shared" si="76"/>
        <v>12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22</v>
      </c>
    </row>
    <row r="28" spans="1:132" s="52" customFormat="1" ht="1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1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1">
        <v>1</v>
      </c>
      <c r="BI28" s="464">
        <v>2</v>
      </c>
      <c r="BJ28" s="528">
        <v>1</v>
      </c>
      <c r="BK28" s="291">
        <v>1</v>
      </c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72"/>
        <v>-1</v>
      </c>
      <c r="BV28" s="77">
        <f t="shared" si="72"/>
        <v>-2</v>
      </c>
      <c r="BW28" s="77">
        <f t="shared" si="72"/>
        <v>3</v>
      </c>
      <c r="BX28" s="77">
        <f t="shared" si="72"/>
        <v>-2</v>
      </c>
      <c r="BY28" s="77">
        <f t="shared" si="72"/>
        <v>-3</v>
      </c>
      <c r="BZ28" s="77">
        <f t="shared" si="72"/>
        <v>1</v>
      </c>
      <c r="CA28" s="77">
        <f t="shared" si="72"/>
        <v>1</v>
      </c>
      <c r="CB28" s="77">
        <f t="shared" si="72"/>
        <v>-1</v>
      </c>
      <c r="CC28" s="77">
        <f t="shared" si="72"/>
        <v>-1</v>
      </c>
      <c r="CD28" s="385">
        <f t="shared" si="72"/>
        <v>1</v>
      </c>
      <c r="CE28" s="408">
        <f t="shared" si="73"/>
        <v>-1</v>
      </c>
      <c r="CF28" s="77">
        <f t="shared" si="73"/>
        <v>-1</v>
      </c>
      <c r="CG28" s="77">
        <f t="shared" si="73"/>
        <v>0</v>
      </c>
      <c r="CH28" s="77">
        <f t="shared" si="73"/>
        <v>2</v>
      </c>
      <c r="CI28" s="77">
        <f t="shared" si="73"/>
        <v>-2</v>
      </c>
      <c r="CJ28" s="226">
        <f t="shared" si="73"/>
        <v>-2</v>
      </c>
      <c r="CK28" s="226">
        <f t="shared" si="73"/>
        <v>2</v>
      </c>
      <c r="CL28" s="226">
        <f t="shared" si="73"/>
        <v>1</v>
      </c>
      <c r="CM28" s="252">
        <f t="shared" si="73"/>
        <v>-2</v>
      </c>
      <c r="CN28" s="252">
        <f t="shared" si="73"/>
        <v>0</v>
      </c>
      <c r="CO28" s="252">
        <f t="shared" si="74"/>
        <v>-1</v>
      </c>
      <c r="CP28" s="365">
        <f t="shared" si="74"/>
        <v>-1</v>
      </c>
      <c r="CQ28" s="334">
        <f t="shared" si="74"/>
        <v>4</v>
      </c>
      <c r="CR28" s="252">
        <f t="shared" si="74"/>
        <v>-1</v>
      </c>
      <c r="CS28" s="252">
        <f t="shared" si="74"/>
        <v>2</v>
      </c>
      <c r="CT28" s="252">
        <f t="shared" si="74"/>
        <v>-3</v>
      </c>
      <c r="CU28" s="252">
        <f t="shared" si="74"/>
        <v>1</v>
      </c>
      <c r="CV28" s="252">
        <f t="shared" si="74"/>
        <v>0</v>
      </c>
      <c r="CW28" s="252">
        <f t="shared" si="74"/>
        <v>-2</v>
      </c>
      <c r="CX28" s="252">
        <f t="shared" si="74"/>
        <v>-2</v>
      </c>
      <c r="CY28" s="252">
        <f t="shared" si="75"/>
        <v>0</v>
      </c>
      <c r="CZ28" s="252">
        <f t="shared" si="75"/>
        <v>1</v>
      </c>
      <c r="DA28" s="252">
        <f t="shared" si="75"/>
        <v>1</v>
      </c>
      <c r="DB28" s="365">
        <f t="shared" si="75"/>
        <v>2</v>
      </c>
      <c r="DC28" s="365">
        <f t="shared" si="75"/>
        <v>-2</v>
      </c>
      <c r="DD28" s="365">
        <f t="shared" si="75"/>
        <v>-1</v>
      </c>
      <c r="DE28" s="365">
        <f t="shared" si="75"/>
        <v>-1</v>
      </c>
      <c r="DF28" s="365">
        <f t="shared" si="75"/>
        <v>2</v>
      </c>
      <c r="DG28" s="365">
        <f t="shared" si="75"/>
        <v>-1</v>
      </c>
      <c r="DH28" s="365">
        <f t="shared" si="75"/>
        <v>4</v>
      </c>
      <c r="DI28" s="365">
        <f t="shared" si="76"/>
        <v>2</v>
      </c>
      <c r="DJ28" s="365">
        <f t="shared" si="76"/>
        <v>1</v>
      </c>
      <c r="DK28" s="365">
        <f t="shared" si="76"/>
        <v>0</v>
      </c>
      <c r="DL28" s="365">
        <f t="shared" si="76"/>
        <v>-2</v>
      </c>
      <c r="DM28" s="365">
        <f t="shared" si="76"/>
        <v>-1</v>
      </c>
      <c r="DN28" s="365">
        <f t="shared" si="76"/>
        <v>-2</v>
      </c>
      <c r="DO28" s="365">
        <f t="shared" si="76"/>
        <v>-1</v>
      </c>
      <c r="DP28" s="365">
        <f t="shared" si="76"/>
        <v>-2</v>
      </c>
      <c r="DQ28" s="365">
        <f t="shared" si="76"/>
        <v>0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1</v>
      </c>
    </row>
    <row r="29" spans="1:132" s="66" customFormat="1" ht="15">
      <c r="A29" s="141"/>
      <c r="B29" s="53" t="s">
        <v>144</v>
      </c>
      <c r="C29" s="129">
        <f t="shared" si="77" ref="C29:Q29">SUM(C24:C28)</f>
        <v>770</v>
      </c>
      <c r="D29" s="130">
        <f t="shared" si="77"/>
        <v>894</v>
      </c>
      <c r="E29" s="130">
        <f t="shared" si="77"/>
        <v>781</v>
      </c>
      <c r="F29" s="130">
        <f t="shared" si="77"/>
        <v>659</v>
      </c>
      <c r="G29" s="130">
        <f t="shared" si="77"/>
        <v>792</v>
      </c>
      <c r="H29" s="130">
        <f t="shared" si="77"/>
        <v>612</v>
      </c>
      <c r="I29" s="130">
        <f t="shared" si="77"/>
        <v>778</v>
      </c>
      <c r="J29" s="130">
        <f t="shared" si="77"/>
        <v>940</v>
      </c>
      <c r="K29" s="130">
        <f t="shared" si="77"/>
        <v>1289</v>
      </c>
      <c r="L29" s="131">
        <f t="shared" si="77"/>
        <v>1084</v>
      </c>
      <c r="M29" s="130">
        <f t="shared" si="77"/>
        <v>942</v>
      </c>
      <c r="N29" s="130">
        <f t="shared" si="77"/>
        <v>966</v>
      </c>
      <c r="O29" s="130">
        <f t="shared" si="77"/>
        <v>951</v>
      </c>
      <c r="P29" s="130">
        <f t="shared" si="77"/>
        <v>1035</v>
      </c>
      <c r="Q29" s="130">
        <f t="shared" si="77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2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2">
        <v>859</v>
      </c>
      <c r="BI29" s="465">
        <v>686</v>
      </c>
      <c r="BJ29" s="529">
        <v>727</v>
      </c>
      <c r="BK29" s="292">
        <v>1114</v>
      </c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8" ref="BU29:BY29">SUM(BU24:BU28)</f>
        <v>181</v>
      </c>
      <c r="BV29" s="132">
        <f t="shared" si="78"/>
        <v>141</v>
      </c>
      <c r="BW29" s="132">
        <f t="shared" si="78"/>
        <v>158</v>
      </c>
      <c r="BX29" s="132">
        <f t="shared" si="78"/>
        <v>96</v>
      </c>
      <c r="BY29" s="132">
        <f t="shared" si="78"/>
        <v>178</v>
      </c>
      <c r="BZ29" s="132">
        <f t="shared" si="79" ref="BZ29:CH29">SUM(BZ24:BZ28)</f>
        <v>70</v>
      </c>
      <c r="CA29" s="132">
        <f t="shared" si="79"/>
        <v>-39</v>
      </c>
      <c r="CB29" s="132">
        <f t="shared" si="79"/>
        <v>-19</v>
      </c>
      <c r="CC29" s="132">
        <f t="shared" si="79"/>
        <v>-43</v>
      </c>
      <c r="CD29" s="386">
        <f t="shared" si="79"/>
        <v>-81</v>
      </c>
      <c r="CE29" s="409">
        <f t="shared" si="79"/>
        <v>-161</v>
      </c>
      <c r="CF29" s="132">
        <f t="shared" si="79"/>
        <v>-218</v>
      </c>
      <c r="CG29" s="132">
        <f t="shared" si="79"/>
        <v>-304</v>
      </c>
      <c r="CH29" s="132">
        <f t="shared" si="79"/>
        <v>-306</v>
      </c>
      <c r="CI29" s="132">
        <f t="shared" si="80" ref="CI29:CJ29">SUM(CI24:CI28)</f>
        <v>-315</v>
      </c>
      <c r="CJ29" s="227">
        <f t="shared" si="80"/>
        <v>-79</v>
      </c>
      <c r="CK29" s="227">
        <f t="shared" si="81" ref="CK29">SUM(CK24:CK28)</f>
        <v>-239</v>
      </c>
      <c r="CL29" s="227">
        <f t="shared" si="82" ref="CL29:CM29">SUM(CL24:CL28)</f>
        <v>-38</v>
      </c>
      <c r="CM29" s="253">
        <f t="shared" si="82"/>
        <v>10</v>
      </c>
      <c r="CN29" s="253">
        <f t="shared" si="83" ref="CN29:CO29">SUM(CN24:CN28)</f>
        <v>79</v>
      </c>
      <c r="CO29" s="253">
        <f t="shared" si="83"/>
        <v>-352</v>
      </c>
      <c r="CP29" s="366">
        <f t="shared" si="84" ref="CP29:CQ29">SUM(CP24:CP28)</f>
        <v>-174</v>
      </c>
      <c r="CQ29" s="335">
        <f t="shared" si="84"/>
        <v>236</v>
      </c>
      <c r="CR29" s="253">
        <f t="shared" si="85" ref="CR29">SUM(CR24:CR28)</f>
        <v>119</v>
      </c>
      <c r="CS29" s="253">
        <f t="shared" si="86" ref="CS29">SUM(CS24:CS28)</f>
        <v>173</v>
      </c>
      <c r="CT29" s="253">
        <f t="shared" si="87" ref="CT29">SUM(CT24:CT28)</f>
        <v>-224</v>
      </c>
      <c r="CU29" s="253">
        <f t="shared" si="88" ref="CU29">SUM(CU24:CU28)</f>
        <v>-9</v>
      </c>
      <c r="CV29" s="253">
        <f t="shared" si="89" ref="CV29">SUM(CV24:CV28)</f>
        <v>71</v>
      </c>
      <c r="CW29" s="253">
        <f t="shared" si="90" ref="CW29">SUM(CW24:CW28)</f>
        <v>177</v>
      </c>
      <c r="CX29" s="253">
        <f t="shared" si="91" ref="CX29">SUM(CX24:CX28)</f>
        <v>8</v>
      </c>
      <c r="CY29" s="253">
        <f t="shared" si="92" ref="CY29">SUM(CY24:CY28)</f>
        <v>106</v>
      </c>
      <c r="CZ29" s="253">
        <f t="shared" si="93" ref="CZ29">SUM(CZ24:CZ28)</f>
        <v>-81</v>
      </c>
      <c r="DA29" s="253">
        <f t="shared" si="94" ref="DA29">SUM(DA24:DA28)</f>
        <v>57</v>
      </c>
      <c r="DB29" s="366">
        <f t="shared" si="95" ref="DB29">SUM(DB24:DB28)</f>
        <v>-26</v>
      </c>
      <c r="DC29" s="366">
        <f t="shared" si="96" ref="DC29">SUM(DC24:DC28)</f>
        <v>-254</v>
      </c>
      <c r="DD29" s="366">
        <f t="shared" si="97" ref="DD29">SUM(DD24:DD28)</f>
        <v>131</v>
      </c>
      <c r="DE29" s="366">
        <f t="shared" si="98" ref="DE29">SUM(DE24:DE28)</f>
        <v>16</v>
      </c>
      <c r="DF29" s="366">
        <f t="shared" si="99" ref="DF29">SUM(DF24:DF28)</f>
        <v>288</v>
      </c>
      <c r="DG29" s="366">
        <f t="shared" si="100" ref="DG29">SUM(DG24:DG28)</f>
        <v>260</v>
      </c>
      <c r="DH29" s="366">
        <f t="shared" si="101" ref="DH29">SUM(DH24:DH28)</f>
        <v>-3</v>
      </c>
      <c r="DI29" s="366">
        <f t="shared" si="102" ref="DI29">SUM(DI24:DI28)</f>
        <v>-319</v>
      </c>
      <c r="DJ29" s="366">
        <f t="shared" si="103" ref="DJ29">SUM(DJ24:DJ28)</f>
        <v>123</v>
      </c>
      <c r="DK29" s="366">
        <f t="shared" si="104" ref="DK29:DL29">SUM(DK24:DK28)</f>
        <v>94</v>
      </c>
      <c r="DL29" s="366">
        <f t="shared" si="104"/>
        <v>-266</v>
      </c>
      <c r="DM29" s="366">
        <f t="shared" si="105" ref="DM29:DN29">SUM(DM24:DM28)</f>
        <v>-20</v>
      </c>
      <c r="DN29" s="366">
        <f t="shared" si="105"/>
        <v>56</v>
      </c>
      <c r="DO29" s="366">
        <f t="shared" si="106" ref="DO29:DP29">SUM(DO24:DO28)</f>
        <v>-77</v>
      </c>
      <c r="DP29" s="366">
        <f t="shared" si="106"/>
        <v>-271</v>
      </c>
      <c r="DQ29" s="366">
        <f t="shared" si="107" ref="DQ29">SUM(DQ24:DQ28)</f>
        <v>278</v>
      </c>
      <c r="EA29" s="265"/>
      <c r="EB29" s="78">
        <f>SUM(EB24:EB28)</f>
        <v>1114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466"/>
      <c r="BJ30" s="530"/>
      <c r="BK30" s="293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1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1">
        <v>190</v>
      </c>
      <c r="BI31" s="464">
        <v>149</v>
      </c>
      <c r="BJ31" s="528">
        <v>173</v>
      </c>
      <c r="BK31" s="291">
        <v>162</v>
      </c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8" ref="BU31:CD35">O31-C31</f>
        <v>98</v>
      </c>
      <c r="BV31" s="77">
        <f t="shared" si="108"/>
        <v>197</v>
      </c>
      <c r="BW31" s="77">
        <f t="shared" si="108"/>
        <v>96</v>
      </c>
      <c r="BX31" s="77">
        <f t="shared" si="108"/>
        <v>89</v>
      </c>
      <c r="BY31" s="77">
        <f t="shared" si="108"/>
        <v>56</v>
      </c>
      <c r="BZ31" s="77">
        <f t="shared" si="108"/>
        <v>-25</v>
      </c>
      <c r="CA31" s="77">
        <f t="shared" si="108"/>
        <v>57</v>
      </c>
      <c r="CB31" s="77">
        <f t="shared" si="108"/>
        <v>18</v>
      </c>
      <c r="CC31" s="77">
        <f t="shared" si="108"/>
        <v>106</v>
      </c>
      <c r="CD31" s="385">
        <f t="shared" si="108"/>
        <v>-32</v>
      </c>
      <c r="CE31" s="408">
        <f t="shared" si="109" ref="CE31:CN35">Y31-M31</f>
        <v>-53</v>
      </c>
      <c r="CF31" s="77">
        <f t="shared" si="109"/>
        <v>64</v>
      </c>
      <c r="CG31" s="77">
        <f t="shared" si="109"/>
        <v>-77</v>
      </c>
      <c r="CH31" s="77">
        <f t="shared" si="109"/>
        <v>-170</v>
      </c>
      <c r="CI31" s="77">
        <f t="shared" si="109"/>
        <v>-125</v>
      </c>
      <c r="CJ31" s="226">
        <f t="shared" si="109"/>
        <v>-73</v>
      </c>
      <c r="CK31" s="226">
        <f t="shared" si="109"/>
        <v>-73</v>
      </c>
      <c r="CL31" s="226">
        <f t="shared" si="109"/>
        <v>-42</v>
      </c>
      <c r="CM31" s="252">
        <f t="shared" si="109"/>
        <v>-50</v>
      </c>
      <c r="CN31" s="252">
        <f t="shared" si="109"/>
        <v>-82</v>
      </c>
      <c r="CO31" s="252">
        <f t="shared" si="110" ref="CO31:CX35">AI31-W31</f>
        <v>-69</v>
      </c>
      <c r="CP31" s="365">
        <f t="shared" si="110"/>
        <v>-20</v>
      </c>
      <c r="CQ31" s="334">
        <f t="shared" si="110"/>
        <v>-35</v>
      </c>
      <c r="CR31" s="252">
        <f t="shared" si="110"/>
        <v>-32</v>
      </c>
      <c r="CS31" s="252">
        <f t="shared" si="110"/>
        <v>-4</v>
      </c>
      <c r="CT31" s="252">
        <f t="shared" si="110"/>
        <v>32</v>
      </c>
      <c r="CU31" s="252">
        <f t="shared" si="110"/>
        <v>-11</v>
      </c>
      <c r="CV31" s="252">
        <f t="shared" si="110"/>
        <v>-9</v>
      </c>
      <c r="CW31" s="252">
        <f t="shared" si="110"/>
        <v>-24</v>
      </c>
      <c r="CX31" s="252">
        <f t="shared" si="110"/>
        <v>21</v>
      </c>
      <c r="CY31" s="252">
        <f t="shared" si="111" ref="CY31:DH35">AS31-AG31</f>
        <v>-22</v>
      </c>
      <c r="CZ31" s="252">
        <f t="shared" si="111"/>
        <v>-33</v>
      </c>
      <c r="DA31" s="252">
        <f t="shared" si="111"/>
        <v>-22</v>
      </c>
      <c r="DB31" s="365">
        <f t="shared" si="111"/>
        <v>-2</v>
      </c>
      <c r="DC31" s="365">
        <f t="shared" si="111"/>
        <v>-36</v>
      </c>
      <c r="DD31" s="365">
        <f t="shared" si="111"/>
        <v>3</v>
      </c>
      <c r="DE31" s="365">
        <f t="shared" si="111"/>
        <v>33</v>
      </c>
      <c r="DF31" s="365">
        <f t="shared" si="111"/>
        <v>-60</v>
      </c>
      <c r="DG31" s="365">
        <f t="shared" si="111"/>
        <v>21</v>
      </c>
      <c r="DH31" s="365">
        <f t="shared" si="111"/>
        <v>51</v>
      </c>
      <c r="DI31" s="365">
        <f t="shared" si="112" ref="DI31:DQ35">BC31-AQ31</f>
        <v>42</v>
      </c>
      <c r="DJ31" s="365">
        <f t="shared" si="112"/>
        <v>23</v>
      </c>
      <c r="DK31" s="365">
        <f t="shared" si="112"/>
        <v>14</v>
      </c>
      <c r="DL31" s="365">
        <f t="shared" si="112"/>
        <v>56</v>
      </c>
      <c r="DM31" s="365">
        <f t="shared" si="112"/>
        <v>6</v>
      </c>
      <c r="DN31" s="365">
        <f t="shared" si="112"/>
        <v>-19</v>
      </c>
      <c r="DO31" s="365">
        <f t="shared" si="112"/>
        <v>30</v>
      </c>
      <c r="DP31" s="365">
        <f t="shared" si="112"/>
        <v>-7</v>
      </c>
      <c r="DQ31" s="365">
        <f t="shared" si="112"/>
        <v>-50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162</v>
      </c>
    </row>
    <row r="32" spans="1:132" s="52" customFormat="1" ht="1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1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1">
        <v>7</v>
      </c>
      <c r="BI32" s="464">
        <v>8</v>
      </c>
      <c r="BJ32" s="528">
        <v>8</v>
      </c>
      <c r="BK32" s="291">
        <v>5</v>
      </c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8"/>
        <v>-4</v>
      </c>
      <c r="BV32" s="77">
        <f t="shared" si="108"/>
        <v>3</v>
      </c>
      <c r="BW32" s="77">
        <f t="shared" si="108"/>
        <v>-1</v>
      </c>
      <c r="BX32" s="77">
        <f t="shared" si="108"/>
        <v>0</v>
      </c>
      <c r="BY32" s="77">
        <f t="shared" si="108"/>
        <v>2</v>
      </c>
      <c r="BZ32" s="77">
        <f t="shared" si="108"/>
        <v>-1</v>
      </c>
      <c r="CA32" s="77">
        <f t="shared" si="108"/>
        <v>0</v>
      </c>
      <c r="CB32" s="77">
        <f t="shared" si="108"/>
        <v>-7</v>
      </c>
      <c r="CC32" s="77">
        <f t="shared" si="108"/>
        <v>-1</v>
      </c>
      <c r="CD32" s="385">
        <f t="shared" si="108"/>
        <v>-2</v>
      </c>
      <c r="CE32" s="408">
        <f t="shared" si="109"/>
        <v>-2</v>
      </c>
      <c r="CF32" s="77">
        <f t="shared" si="109"/>
        <v>-5</v>
      </c>
      <c r="CG32" s="77">
        <f t="shared" si="109"/>
        <v>2</v>
      </c>
      <c r="CH32" s="77">
        <f t="shared" si="109"/>
        <v>-2</v>
      </c>
      <c r="CI32" s="77">
        <f t="shared" si="109"/>
        <v>-1</v>
      </c>
      <c r="CJ32" s="226">
        <f t="shared" si="109"/>
        <v>-4</v>
      </c>
      <c r="CK32" s="226">
        <f t="shared" si="109"/>
        <v>-4</v>
      </c>
      <c r="CL32" s="226">
        <f t="shared" si="109"/>
        <v>1</v>
      </c>
      <c r="CM32" s="252">
        <f t="shared" si="109"/>
        <v>0</v>
      </c>
      <c r="CN32" s="252">
        <f t="shared" si="109"/>
        <v>3</v>
      </c>
      <c r="CO32" s="252">
        <f t="shared" si="110"/>
        <v>-1</v>
      </c>
      <c r="CP32" s="365">
        <f t="shared" si="110"/>
        <v>-5</v>
      </c>
      <c r="CQ32" s="334">
        <f t="shared" si="110"/>
        <v>0</v>
      </c>
      <c r="CR32" s="252">
        <f t="shared" si="110"/>
        <v>1</v>
      </c>
      <c r="CS32" s="252">
        <f t="shared" si="110"/>
        <v>-3</v>
      </c>
      <c r="CT32" s="252">
        <f t="shared" si="110"/>
        <v>-2</v>
      </c>
      <c r="CU32" s="252">
        <f t="shared" si="110"/>
        <v>1</v>
      </c>
      <c r="CV32" s="252">
        <f t="shared" si="110"/>
        <v>1</v>
      </c>
      <c r="CW32" s="252">
        <f t="shared" si="110"/>
        <v>3</v>
      </c>
      <c r="CX32" s="252">
        <f t="shared" si="110"/>
        <v>-3</v>
      </c>
      <c r="CY32" s="252">
        <f t="shared" si="111"/>
        <v>-1</v>
      </c>
      <c r="CZ32" s="252">
        <f t="shared" si="111"/>
        <v>-4</v>
      </c>
      <c r="DA32" s="252">
        <f t="shared" si="111"/>
        <v>5</v>
      </c>
      <c r="DB32" s="365">
        <f t="shared" si="111"/>
        <v>5</v>
      </c>
      <c r="DC32" s="365">
        <f t="shared" si="111"/>
        <v>3</v>
      </c>
      <c r="DD32" s="365">
        <f t="shared" si="111"/>
        <v>4</v>
      </c>
      <c r="DE32" s="365">
        <f t="shared" si="111"/>
        <v>7</v>
      </c>
      <c r="DF32" s="365">
        <f t="shared" si="111"/>
        <v>1</v>
      </c>
      <c r="DG32" s="365">
        <f t="shared" si="111"/>
        <v>0</v>
      </c>
      <c r="DH32" s="365">
        <f t="shared" si="111"/>
        <v>2</v>
      </c>
      <c r="DI32" s="365">
        <f t="shared" si="112"/>
        <v>0</v>
      </c>
      <c r="DJ32" s="365">
        <f t="shared" si="112"/>
        <v>1</v>
      </c>
      <c r="DK32" s="365">
        <f t="shared" si="112"/>
        <v>2</v>
      </c>
      <c r="DL32" s="365">
        <f t="shared" si="112"/>
        <v>4</v>
      </c>
      <c r="DM32" s="365">
        <f t="shared" si="112"/>
        <v>1</v>
      </c>
      <c r="DN32" s="365">
        <f t="shared" si="112"/>
        <v>1</v>
      </c>
      <c r="DO32" s="365">
        <f t="shared" si="112"/>
        <v>2</v>
      </c>
      <c r="DP32" s="365">
        <f t="shared" si="112"/>
        <v>1</v>
      </c>
      <c r="DQ32" s="365">
        <f t="shared" si="112"/>
        <v>-4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5</v>
      </c>
    </row>
    <row r="33" spans="1:132" s="52" customFormat="1" ht="1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1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1">
        <v>41</v>
      </c>
      <c r="BI33" s="464">
        <v>39</v>
      </c>
      <c r="BJ33" s="528">
        <v>41</v>
      </c>
      <c r="BK33" s="291">
        <v>24</v>
      </c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8"/>
        <v>-20</v>
      </c>
      <c r="BV33" s="77">
        <f t="shared" si="108"/>
        <v>48</v>
      </c>
      <c r="BW33" s="77">
        <f t="shared" si="108"/>
        <v>17</v>
      </c>
      <c r="BX33" s="77">
        <f t="shared" si="108"/>
        <v>12</v>
      </c>
      <c r="BY33" s="77">
        <f t="shared" si="108"/>
        <v>0</v>
      </c>
      <c r="BZ33" s="77">
        <f t="shared" si="108"/>
        <v>-31</v>
      </c>
      <c r="CA33" s="77">
        <f t="shared" si="108"/>
        <v>-9</v>
      </c>
      <c r="CB33" s="77">
        <f t="shared" si="108"/>
        <v>9</v>
      </c>
      <c r="CC33" s="77">
        <f t="shared" si="108"/>
        <v>2</v>
      </c>
      <c r="CD33" s="385">
        <f t="shared" si="108"/>
        <v>-5</v>
      </c>
      <c r="CE33" s="408">
        <f t="shared" si="109"/>
        <v>-10</v>
      </c>
      <c r="CF33" s="77">
        <f t="shared" si="109"/>
        <v>-8</v>
      </c>
      <c r="CG33" s="77">
        <f t="shared" si="109"/>
        <v>-13</v>
      </c>
      <c r="CH33" s="77">
        <f t="shared" si="109"/>
        <v>-43</v>
      </c>
      <c r="CI33" s="77">
        <f t="shared" si="109"/>
        <v>-32</v>
      </c>
      <c r="CJ33" s="226">
        <f t="shared" si="109"/>
        <v>-17</v>
      </c>
      <c r="CK33" s="226">
        <f t="shared" si="109"/>
        <v>4</v>
      </c>
      <c r="CL33" s="226">
        <f t="shared" si="109"/>
        <v>-5</v>
      </c>
      <c r="CM33" s="252">
        <f t="shared" si="109"/>
        <v>2</v>
      </c>
      <c r="CN33" s="252">
        <f t="shared" si="109"/>
        <v>-19</v>
      </c>
      <c r="CO33" s="252">
        <f t="shared" si="110"/>
        <v>-7</v>
      </c>
      <c r="CP33" s="365">
        <f t="shared" si="110"/>
        <v>36</v>
      </c>
      <c r="CQ33" s="334">
        <f t="shared" si="110"/>
        <v>6</v>
      </c>
      <c r="CR33" s="252">
        <f t="shared" si="110"/>
        <v>-1</v>
      </c>
      <c r="CS33" s="252">
        <f t="shared" si="110"/>
        <v>29</v>
      </c>
      <c r="CT33" s="252">
        <f t="shared" si="110"/>
        <v>3</v>
      </c>
      <c r="CU33" s="252">
        <f t="shared" si="110"/>
        <v>19</v>
      </c>
      <c r="CV33" s="252">
        <f t="shared" si="110"/>
        <v>0</v>
      </c>
      <c r="CW33" s="252">
        <f t="shared" si="110"/>
        <v>81</v>
      </c>
      <c r="CX33" s="252">
        <f t="shared" si="110"/>
        <v>9</v>
      </c>
      <c r="CY33" s="252">
        <f t="shared" si="111"/>
        <v>7</v>
      </c>
      <c r="CZ33" s="252">
        <f t="shared" si="111"/>
        <v>12</v>
      </c>
      <c r="DA33" s="252">
        <f t="shared" si="111"/>
        <v>74</v>
      </c>
      <c r="DB33" s="365">
        <f t="shared" si="111"/>
        <v>14</v>
      </c>
      <c r="DC33" s="365">
        <f t="shared" si="111"/>
        <v>-8</v>
      </c>
      <c r="DD33" s="365">
        <f t="shared" si="111"/>
        <v>3</v>
      </c>
      <c r="DE33" s="365">
        <f t="shared" si="111"/>
        <v>-38</v>
      </c>
      <c r="DF33" s="365">
        <f t="shared" si="111"/>
        <v>0</v>
      </c>
      <c r="DG33" s="365">
        <f t="shared" si="111"/>
        <v>-12</v>
      </c>
      <c r="DH33" s="365">
        <f t="shared" si="111"/>
        <v>6</v>
      </c>
      <c r="DI33" s="365">
        <f t="shared" si="112"/>
        <v>-80</v>
      </c>
      <c r="DJ33" s="365">
        <f t="shared" si="112"/>
        <v>-5</v>
      </c>
      <c r="DK33" s="365">
        <f t="shared" si="112"/>
        <v>-1</v>
      </c>
      <c r="DL33" s="365">
        <f t="shared" si="112"/>
        <v>48</v>
      </c>
      <c r="DM33" s="365">
        <f t="shared" si="112"/>
        <v>-63</v>
      </c>
      <c r="DN33" s="365">
        <f t="shared" si="112"/>
        <v>-39</v>
      </c>
      <c r="DO33" s="365">
        <f t="shared" si="112"/>
        <v>13</v>
      </c>
      <c r="DP33" s="365">
        <f t="shared" si="112"/>
        <v>8</v>
      </c>
      <c r="DQ33" s="365">
        <f t="shared" si="112"/>
        <v>11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24</v>
      </c>
    </row>
    <row r="34" spans="1:132" s="52" customFormat="1" ht="1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1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1">
        <v>4</v>
      </c>
      <c r="BI34" s="464">
        <v>4</v>
      </c>
      <c r="BJ34" s="528">
        <v>3</v>
      </c>
      <c r="BK34" s="291">
        <v>4</v>
      </c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8"/>
        <v>-4</v>
      </c>
      <c r="BV34" s="77">
        <f t="shared" si="108"/>
        <v>12</v>
      </c>
      <c r="BW34" s="77">
        <f t="shared" si="108"/>
        <v>2</v>
      </c>
      <c r="BX34" s="77">
        <f t="shared" si="108"/>
        <v>-1</v>
      </c>
      <c r="BY34" s="77">
        <f t="shared" si="108"/>
        <v>-1</v>
      </c>
      <c r="BZ34" s="77">
        <f t="shared" si="108"/>
        <v>0</v>
      </c>
      <c r="CA34" s="77">
        <f t="shared" si="108"/>
        <v>1</v>
      </c>
      <c r="CB34" s="77">
        <f t="shared" si="108"/>
        <v>2</v>
      </c>
      <c r="CC34" s="77">
        <f t="shared" si="108"/>
        <v>-1</v>
      </c>
      <c r="CD34" s="385">
        <f t="shared" si="108"/>
        <v>1</v>
      </c>
      <c r="CE34" s="408">
        <f t="shared" si="109"/>
        <v>-2</v>
      </c>
      <c r="CF34" s="77">
        <f t="shared" si="109"/>
        <v>-2</v>
      </c>
      <c r="CG34" s="77">
        <f t="shared" si="109"/>
        <v>1</v>
      </c>
      <c r="CH34" s="77">
        <f t="shared" si="109"/>
        <v>-10</v>
      </c>
      <c r="CI34" s="77">
        <f t="shared" si="109"/>
        <v>-3</v>
      </c>
      <c r="CJ34" s="226">
        <f t="shared" si="109"/>
        <v>1</v>
      </c>
      <c r="CK34" s="226">
        <f t="shared" si="109"/>
        <v>-1</v>
      </c>
      <c r="CL34" s="226">
        <f t="shared" si="109"/>
        <v>-2</v>
      </c>
      <c r="CM34" s="252">
        <f t="shared" si="109"/>
        <v>0</v>
      </c>
      <c r="CN34" s="252">
        <f t="shared" si="109"/>
        <v>-1</v>
      </c>
      <c r="CO34" s="252">
        <f t="shared" si="110"/>
        <v>-1</v>
      </c>
      <c r="CP34" s="365">
        <f t="shared" si="110"/>
        <v>1</v>
      </c>
      <c r="CQ34" s="334">
        <f t="shared" si="110"/>
        <v>0</v>
      </c>
      <c r="CR34" s="252">
        <f t="shared" si="110"/>
        <v>3</v>
      </c>
      <c r="CS34" s="252">
        <f t="shared" si="110"/>
        <v>3</v>
      </c>
      <c r="CT34" s="252">
        <f t="shared" si="110"/>
        <v>2</v>
      </c>
      <c r="CU34" s="252">
        <f t="shared" si="110"/>
        <v>1</v>
      </c>
      <c r="CV34" s="252">
        <f t="shared" si="110"/>
        <v>1</v>
      </c>
      <c r="CW34" s="252">
        <f t="shared" si="110"/>
        <v>1</v>
      </c>
      <c r="CX34" s="252">
        <f t="shared" si="110"/>
        <v>-1</v>
      </c>
      <c r="CY34" s="252">
        <f t="shared" si="111"/>
        <v>0</v>
      </c>
      <c r="CZ34" s="252">
        <f t="shared" si="111"/>
        <v>0</v>
      </c>
      <c r="DA34" s="252">
        <f t="shared" si="111"/>
        <v>-1</v>
      </c>
      <c r="DB34" s="365">
        <f t="shared" si="111"/>
        <v>-1</v>
      </c>
      <c r="DC34" s="365">
        <f t="shared" si="111"/>
        <v>1</v>
      </c>
      <c r="DD34" s="365">
        <f t="shared" si="111"/>
        <v>-2</v>
      </c>
      <c r="DE34" s="365">
        <f t="shared" si="111"/>
        <v>-4</v>
      </c>
      <c r="DF34" s="365">
        <f t="shared" si="111"/>
        <v>-4</v>
      </c>
      <c r="DG34" s="365">
        <f t="shared" si="111"/>
        <v>0</v>
      </c>
      <c r="DH34" s="365">
        <f t="shared" si="111"/>
        <v>-1</v>
      </c>
      <c r="DI34" s="365">
        <f t="shared" si="112"/>
        <v>0</v>
      </c>
      <c r="DJ34" s="365">
        <f t="shared" si="112"/>
        <v>2</v>
      </c>
      <c r="DK34" s="365">
        <f t="shared" si="112"/>
        <v>0</v>
      </c>
      <c r="DL34" s="365">
        <f t="shared" si="112"/>
        <v>1</v>
      </c>
      <c r="DM34" s="365">
        <f t="shared" si="112"/>
        <v>2</v>
      </c>
      <c r="DN34" s="365">
        <f t="shared" si="112"/>
        <v>0</v>
      </c>
      <c r="DO34" s="365">
        <f t="shared" si="112"/>
        <v>1</v>
      </c>
      <c r="DP34" s="365">
        <f t="shared" si="112"/>
        <v>2</v>
      </c>
      <c r="DQ34" s="365">
        <f t="shared" si="112"/>
        <v>4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4</v>
      </c>
    </row>
    <row r="35" spans="1:132" s="52" customFormat="1" ht="1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1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1">
        <v>0</v>
      </c>
      <c r="BI35" s="464">
        <v>0</v>
      </c>
      <c r="BJ35" s="528">
        <v>0</v>
      </c>
      <c r="BK35" s="291">
        <v>0</v>
      </c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8"/>
        <v>2</v>
      </c>
      <c r="BV35" s="77">
        <f t="shared" si="108"/>
        <v>2</v>
      </c>
      <c r="BW35" s="77">
        <f t="shared" si="108"/>
        <v>2</v>
      </c>
      <c r="BX35" s="77">
        <f t="shared" si="108"/>
        <v>0</v>
      </c>
      <c r="BY35" s="77">
        <f t="shared" si="108"/>
        <v>0</v>
      </c>
      <c r="BZ35" s="77">
        <f t="shared" si="108"/>
        <v>0</v>
      </c>
      <c r="CA35" s="77">
        <f t="shared" si="108"/>
        <v>0</v>
      </c>
      <c r="CB35" s="77">
        <f t="shared" si="108"/>
        <v>2</v>
      </c>
      <c r="CC35" s="77">
        <f t="shared" si="108"/>
        <v>1</v>
      </c>
      <c r="CD35" s="385">
        <f t="shared" si="108"/>
        <v>1</v>
      </c>
      <c r="CE35" s="408">
        <f t="shared" si="109"/>
        <v>0</v>
      </c>
      <c r="CF35" s="77">
        <f t="shared" si="109"/>
        <v>0</v>
      </c>
      <c r="CG35" s="77">
        <f t="shared" si="109"/>
        <v>-1</v>
      </c>
      <c r="CH35" s="77">
        <f t="shared" si="109"/>
        <v>-2</v>
      </c>
      <c r="CI35" s="77">
        <f t="shared" si="109"/>
        <v>-1</v>
      </c>
      <c r="CJ35" s="226">
        <f t="shared" si="109"/>
        <v>1</v>
      </c>
      <c r="CK35" s="226">
        <f t="shared" si="109"/>
        <v>0</v>
      </c>
      <c r="CL35" s="226">
        <f t="shared" si="109"/>
        <v>1</v>
      </c>
      <c r="CM35" s="252">
        <f t="shared" si="109"/>
        <v>0</v>
      </c>
      <c r="CN35" s="252">
        <f t="shared" si="109"/>
        <v>0</v>
      </c>
      <c r="CO35" s="252">
        <f t="shared" si="110"/>
        <v>0</v>
      </c>
      <c r="CP35" s="365">
        <f t="shared" si="110"/>
        <v>-1</v>
      </c>
      <c r="CQ35" s="334">
        <f t="shared" si="110"/>
        <v>0</v>
      </c>
      <c r="CR35" s="252">
        <f t="shared" si="110"/>
        <v>1</v>
      </c>
      <c r="CS35" s="252">
        <f t="shared" si="110"/>
        <v>-1</v>
      </c>
      <c r="CT35" s="252">
        <f t="shared" si="110"/>
        <v>0</v>
      </c>
      <c r="CU35" s="252">
        <f t="shared" si="110"/>
        <v>-1</v>
      </c>
      <c r="CV35" s="252">
        <f t="shared" si="110"/>
        <v>0</v>
      </c>
      <c r="CW35" s="252">
        <f t="shared" si="110"/>
        <v>-1</v>
      </c>
      <c r="CX35" s="252">
        <f t="shared" si="110"/>
        <v>-1</v>
      </c>
      <c r="CY35" s="252">
        <f t="shared" si="111"/>
        <v>2</v>
      </c>
      <c r="CZ35" s="252">
        <f t="shared" si="111"/>
        <v>-2</v>
      </c>
      <c r="DA35" s="252">
        <f t="shared" si="111"/>
        <v>-1</v>
      </c>
      <c r="DB35" s="365">
        <f t="shared" si="111"/>
        <v>1</v>
      </c>
      <c r="DC35" s="365">
        <f t="shared" si="111"/>
        <v>1</v>
      </c>
      <c r="DD35" s="365">
        <f t="shared" si="111"/>
        <v>-1</v>
      </c>
      <c r="DE35" s="365">
        <f t="shared" si="111"/>
        <v>2</v>
      </c>
      <c r="DF35" s="365">
        <f t="shared" si="111"/>
        <v>0</v>
      </c>
      <c r="DG35" s="365">
        <f t="shared" si="111"/>
        <v>1</v>
      </c>
      <c r="DH35" s="365">
        <f t="shared" si="111"/>
        <v>-1</v>
      </c>
      <c r="DI35" s="365">
        <f t="shared" si="112"/>
        <v>0</v>
      </c>
      <c r="DJ35" s="365">
        <f t="shared" si="112"/>
        <v>0</v>
      </c>
      <c r="DK35" s="365">
        <f t="shared" si="112"/>
        <v>-2</v>
      </c>
      <c r="DL35" s="365">
        <f t="shared" si="112"/>
        <v>0</v>
      </c>
      <c r="DM35" s="365">
        <f t="shared" si="112"/>
        <v>0</v>
      </c>
      <c r="DN35" s="365">
        <f t="shared" si="112"/>
        <v>-1</v>
      </c>
      <c r="DO35" s="365">
        <f t="shared" si="112"/>
        <v>-1</v>
      </c>
      <c r="DP35" s="365">
        <f t="shared" si="112"/>
        <v>0</v>
      </c>
      <c r="DQ35" s="365">
        <f t="shared" si="112"/>
        <v>-2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0</v>
      </c>
    </row>
    <row r="36" spans="1:132" s="66" customFormat="1" ht="15">
      <c r="A36" s="140"/>
      <c r="B36" s="53" t="s">
        <v>144</v>
      </c>
      <c r="C36" s="129">
        <f t="shared" si="113" ref="C36:Q36">SUM(C31:C35)</f>
        <v>228</v>
      </c>
      <c r="D36" s="130">
        <f t="shared" si="113"/>
        <v>204</v>
      </c>
      <c r="E36" s="130">
        <f t="shared" si="113"/>
        <v>239</v>
      </c>
      <c r="F36" s="130">
        <f t="shared" si="113"/>
        <v>201</v>
      </c>
      <c r="G36" s="130">
        <f t="shared" si="113"/>
        <v>193</v>
      </c>
      <c r="H36" s="130">
        <f t="shared" si="113"/>
        <v>251</v>
      </c>
      <c r="I36" s="130">
        <f t="shared" si="113"/>
        <v>198</v>
      </c>
      <c r="J36" s="130">
        <f t="shared" si="113"/>
        <v>265</v>
      </c>
      <c r="K36" s="130">
        <f t="shared" si="113"/>
        <v>227</v>
      </c>
      <c r="L36" s="131">
        <f t="shared" si="113"/>
        <v>309</v>
      </c>
      <c r="M36" s="130">
        <f t="shared" si="113"/>
        <v>290</v>
      </c>
      <c r="N36" s="130">
        <f t="shared" si="113"/>
        <v>193</v>
      </c>
      <c r="O36" s="130">
        <f t="shared" si="113"/>
        <v>300</v>
      </c>
      <c r="P36" s="130">
        <f t="shared" si="113"/>
        <v>466</v>
      </c>
      <c r="Q36" s="130">
        <f t="shared" si="113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2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2">
        <v>242</v>
      </c>
      <c r="BI36" s="465">
        <v>200</v>
      </c>
      <c r="BJ36" s="529">
        <v>225</v>
      </c>
      <c r="BK36" s="292">
        <v>195</v>
      </c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14" ref="BU36:BY36">SUM(BU31:BU35)</f>
        <v>72</v>
      </c>
      <c r="BV36" s="132">
        <f t="shared" si="114"/>
        <v>262</v>
      </c>
      <c r="BW36" s="132">
        <f t="shared" si="114"/>
        <v>116</v>
      </c>
      <c r="BX36" s="132">
        <f t="shared" si="114"/>
        <v>100</v>
      </c>
      <c r="BY36" s="132">
        <f t="shared" si="114"/>
        <v>57</v>
      </c>
      <c r="BZ36" s="132">
        <f t="shared" si="115" ref="BZ36:CH36">SUM(BZ31:BZ35)</f>
        <v>-57</v>
      </c>
      <c r="CA36" s="132">
        <f t="shared" si="115"/>
        <v>49</v>
      </c>
      <c r="CB36" s="132">
        <f t="shared" si="115"/>
        <v>24</v>
      </c>
      <c r="CC36" s="132">
        <f t="shared" si="115"/>
        <v>107</v>
      </c>
      <c r="CD36" s="386">
        <f t="shared" si="115"/>
        <v>-37</v>
      </c>
      <c r="CE36" s="409">
        <f t="shared" si="115"/>
        <v>-67</v>
      </c>
      <c r="CF36" s="132">
        <f t="shared" si="115"/>
        <v>49</v>
      </c>
      <c r="CG36" s="132">
        <f t="shared" si="115"/>
        <v>-88</v>
      </c>
      <c r="CH36" s="132">
        <f t="shared" si="115"/>
        <v>-227</v>
      </c>
      <c r="CI36" s="132">
        <f t="shared" si="116" ref="CI36:CJ36">SUM(CI31:CI35)</f>
        <v>-162</v>
      </c>
      <c r="CJ36" s="227">
        <f t="shared" si="116"/>
        <v>-92</v>
      </c>
      <c r="CK36" s="227">
        <f t="shared" si="117" ref="CK36">SUM(CK31:CK35)</f>
        <v>-74</v>
      </c>
      <c r="CL36" s="227">
        <f t="shared" si="118" ref="CL36:CM36">SUM(CL31:CL35)</f>
        <v>-47</v>
      </c>
      <c r="CM36" s="253">
        <f t="shared" si="118"/>
        <v>-48</v>
      </c>
      <c r="CN36" s="253">
        <f t="shared" si="119" ref="CN36:CO36">SUM(CN31:CN35)</f>
        <v>-99</v>
      </c>
      <c r="CO36" s="253">
        <f t="shared" si="119"/>
        <v>-78</v>
      </c>
      <c r="CP36" s="366">
        <f t="shared" si="120" ref="CP36:CQ36">SUM(CP31:CP35)</f>
        <v>11</v>
      </c>
      <c r="CQ36" s="335">
        <f t="shared" si="120"/>
        <v>-29</v>
      </c>
      <c r="CR36" s="253">
        <f t="shared" si="121" ref="CR36">SUM(CR31:CR35)</f>
        <v>-28</v>
      </c>
      <c r="CS36" s="253">
        <f t="shared" si="122" ref="CS36">SUM(CS31:CS35)</f>
        <v>24</v>
      </c>
      <c r="CT36" s="253">
        <f t="shared" si="123" ref="CT36">SUM(CT31:CT35)</f>
        <v>35</v>
      </c>
      <c r="CU36" s="253">
        <f t="shared" si="124" ref="CU36">SUM(CU31:CU35)</f>
        <v>9</v>
      </c>
      <c r="CV36" s="253">
        <f t="shared" si="125" ref="CV36">SUM(CV31:CV35)</f>
        <v>-7</v>
      </c>
      <c r="CW36" s="253">
        <f t="shared" si="126" ref="CW36">SUM(CW31:CW35)</f>
        <v>60</v>
      </c>
      <c r="CX36" s="253">
        <f t="shared" si="127" ref="CX36">SUM(CX31:CX35)</f>
        <v>25</v>
      </c>
      <c r="CY36" s="253">
        <f t="shared" si="128" ref="CY36">SUM(CY31:CY35)</f>
        <v>-14</v>
      </c>
      <c r="CZ36" s="253">
        <f t="shared" si="129" ref="CZ36">SUM(CZ31:CZ35)</f>
        <v>-27</v>
      </c>
      <c r="DA36" s="253">
        <f t="shared" si="130" ref="DA36">SUM(DA31:DA35)</f>
        <v>55</v>
      </c>
      <c r="DB36" s="366">
        <f t="shared" si="131" ref="DB36">SUM(DB31:DB35)</f>
        <v>17</v>
      </c>
      <c r="DC36" s="366">
        <f t="shared" si="132" ref="DC36">SUM(DC31:DC35)</f>
        <v>-39</v>
      </c>
      <c r="DD36" s="366">
        <f t="shared" si="133" ref="DD36">SUM(DD31:DD35)</f>
        <v>7</v>
      </c>
      <c r="DE36" s="366">
        <f t="shared" si="134" ref="DE36">SUM(DE31:DE35)</f>
        <v>0</v>
      </c>
      <c r="DF36" s="366">
        <f t="shared" si="135" ref="DF36">SUM(DF31:DF35)</f>
        <v>-63</v>
      </c>
      <c r="DG36" s="366">
        <f t="shared" si="136" ref="DG36">SUM(DG31:DG35)</f>
        <v>10</v>
      </c>
      <c r="DH36" s="366">
        <f t="shared" si="137" ref="DH36">SUM(DH31:DH35)</f>
        <v>57</v>
      </c>
      <c r="DI36" s="366">
        <f t="shared" si="138" ref="DI36">SUM(DI31:DI35)</f>
        <v>-38</v>
      </c>
      <c r="DJ36" s="366">
        <f t="shared" si="139" ref="DJ36">SUM(DJ31:DJ35)</f>
        <v>21</v>
      </c>
      <c r="DK36" s="366">
        <f t="shared" si="140" ref="DK36:DL36">SUM(DK31:DK35)</f>
        <v>13</v>
      </c>
      <c r="DL36" s="366">
        <f t="shared" si="140"/>
        <v>109</v>
      </c>
      <c r="DM36" s="366">
        <f t="shared" si="141" ref="DM36:DN36">SUM(DM31:DM35)</f>
        <v>-54</v>
      </c>
      <c r="DN36" s="366">
        <f t="shared" si="141"/>
        <v>-58</v>
      </c>
      <c r="DO36" s="366">
        <f t="shared" si="142" ref="DO36:DP36">SUM(DO31:DO35)</f>
        <v>45</v>
      </c>
      <c r="DP36" s="366">
        <f t="shared" si="142"/>
        <v>4</v>
      </c>
      <c r="DQ36" s="366">
        <f t="shared" si="143" ref="DQ36">SUM(DQ31:DQ35)</f>
        <v>-41</v>
      </c>
      <c r="EA36" s="265"/>
      <c r="EB36" s="78">
        <f>SUM(EB31:EB35)</f>
        <v>195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466"/>
      <c r="BJ37" s="530"/>
      <c r="BK37" s="293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1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1">
        <v>248</v>
      </c>
      <c r="BI38" s="464">
        <v>259</v>
      </c>
      <c r="BJ38" s="528">
        <v>239</v>
      </c>
      <c r="BK38" s="291">
        <v>257</v>
      </c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44" ref="BU38:CD42">O38-C38</f>
        <v>76</v>
      </c>
      <c r="BV38" s="77">
        <f t="shared" si="144"/>
        <v>165</v>
      </c>
      <c r="BW38" s="77">
        <f t="shared" si="144"/>
        <v>276</v>
      </c>
      <c r="BX38" s="77">
        <f t="shared" si="144"/>
        <v>339</v>
      </c>
      <c r="BY38" s="77">
        <f t="shared" si="144"/>
        <v>325</v>
      </c>
      <c r="BZ38" s="77">
        <f t="shared" si="144"/>
        <v>343</v>
      </c>
      <c r="CA38" s="77">
        <f t="shared" si="144"/>
        <v>323</v>
      </c>
      <c r="CB38" s="77">
        <f t="shared" si="144"/>
        <v>306</v>
      </c>
      <c r="CC38" s="77">
        <f t="shared" si="144"/>
        <v>265</v>
      </c>
      <c r="CD38" s="385">
        <f t="shared" si="144"/>
        <v>310</v>
      </c>
      <c r="CE38" s="408">
        <f t="shared" si="145" ref="CE38:CN42">Y38-M38</f>
        <v>287</v>
      </c>
      <c r="CF38" s="77">
        <f t="shared" si="145"/>
        <v>245</v>
      </c>
      <c r="CG38" s="77">
        <f t="shared" si="145"/>
        <v>228</v>
      </c>
      <c r="CH38" s="77">
        <f t="shared" si="145"/>
        <v>65</v>
      </c>
      <c r="CI38" s="77">
        <f t="shared" si="145"/>
        <v>-51</v>
      </c>
      <c r="CJ38" s="226">
        <f t="shared" si="145"/>
        <v>-151</v>
      </c>
      <c r="CK38" s="226">
        <f t="shared" si="145"/>
        <v>-170</v>
      </c>
      <c r="CL38" s="226">
        <f t="shared" si="145"/>
        <v>-180</v>
      </c>
      <c r="CM38" s="252">
        <f t="shared" si="145"/>
        <v>-207</v>
      </c>
      <c r="CN38" s="252">
        <f t="shared" si="145"/>
        <v>-185</v>
      </c>
      <c r="CO38" s="252">
        <f t="shared" si="146" ref="CO38:CX42">AI38-W38</f>
        <v>-176</v>
      </c>
      <c r="CP38" s="365">
        <f t="shared" si="146"/>
        <v>-184</v>
      </c>
      <c r="CQ38" s="334">
        <f t="shared" si="146"/>
        <v>-212</v>
      </c>
      <c r="CR38" s="252">
        <f t="shared" si="146"/>
        <v>-182</v>
      </c>
      <c r="CS38" s="252">
        <f t="shared" si="146"/>
        <v>-199</v>
      </c>
      <c r="CT38" s="252">
        <f t="shared" si="146"/>
        <v>-172</v>
      </c>
      <c r="CU38" s="252">
        <f t="shared" si="146"/>
        <v>-168</v>
      </c>
      <c r="CV38" s="252">
        <f t="shared" si="146"/>
        <v>-157</v>
      </c>
      <c r="CW38" s="252">
        <f t="shared" si="146"/>
        <v>-129</v>
      </c>
      <c r="CX38" s="252">
        <f t="shared" si="146"/>
        <v>-90</v>
      </c>
      <c r="CY38" s="252">
        <f t="shared" si="147" ref="CY38:DH42">AS38-AG38</f>
        <v>-57</v>
      </c>
      <c r="CZ38" s="252">
        <f t="shared" si="147"/>
        <v>-71</v>
      </c>
      <c r="DA38" s="252">
        <f t="shared" si="147"/>
        <v>-73</v>
      </c>
      <c r="DB38" s="365">
        <f t="shared" si="147"/>
        <v>-108</v>
      </c>
      <c r="DC38" s="365">
        <f t="shared" si="147"/>
        <v>-92</v>
      </c>
      <c r="DD38" s="365">
        <f t="shared" si="147"/>
        <v>-83</v>
      </c>
      <c r="DE38" s="365">
        <f t="shared" si="147"/>
        <v>-77</v>
      </c>
      <c r="DF38" s="365">
        <f t="shared" si="147"/>
        <v>-54</v>
      </c>
      <c r="DG38" s="365">
        <f t="shared" si="147"/>
        <v>-28</v>
      </c>
      <c r="DH38" s="365">
        <f t="shared" si="147"/>
        <v>-11</v>
      </c>
      <c r="DI38" s="365">
        <f t="shared" si="148" ref="DI38:DQ42">BC38-AQ38</f>
        <v>-14</v>
      </c>
      <c r="DJ38" s="365">
        <f t="shared" si="148"/>
        <v>-40</v>
      </c>
      <c r="DK38" s="365">
        <f t="shared" si="148"/>
        <v>-38</v>
      </c>
      <c r="DL38" s="365">
        <f t="shared" si="148"/>
        <v>-41</v>
      </c>
      <c r="DM38" s="365">
        <f t="shared" si="148"/>
        <v>-9</v>
      </c>
      <c r="DN38" s="365">
        <f t="shared" si="148"/>
        <v>-13</v>
      </c>
      <c r="DO38" s="365">
        <f t="shared" si="148"/>
        <v>-10</v>
      </c>
      <c r="DP38" s="365">
        <f t="shared" si="148"/>
        <v>-16</v>
      </c>
      <c r="DQ38" s="365">
        <f t="shared" si="148"/>
        <v>-6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257</v>
      </c>
    </row>
    <row r="39" spans="1:132" s="52" customFormat="1" ht="1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1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1">
        <v>24</v>
      </c>
      <c r="BI39" s="464">
        <v>26</v>
      </c>
      <c r="BJ39" s="528">
        <v>26</v>
      </c>
      <c r="BK39" s="291">
        <v>26</v>
      </c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44"/>
        <v>3</v>
      </c>
      <c r="BV39" s="77">
        <f t="shared" si="144"/>
        <v>-2</v>
      </c>
      <c r="BW39" s="77">
        <f t="shared" si="144"/>
        <v>3</v>
      </c>
      <c r="BX39" s="77">
        <f t="shared" si="144"/>
        <v>7</v>
      </c>
      <c r="BY39" s="77">
        <f t="shared" si="144"/>
        <v>10</v>
      </c>
      <c r="BZ39" s="77">
        <f t="shared" si="144"/>
        <v>15</v>
      </c>
      <c r="CA39" s="77">
        <f t="shared" si="144"/>
        <v>15</v>
      </c>
      <c r="CB39" s="77">
        <f t="shared" si="144"/>
        <v>9</v>
      </c>
      <c r="CC39" s="77">
        <f t="shared" si="144"/>
        <v>7</v>
      </c>
      <c r="CD39" s="385">
        <f t="shared" si="144"/>
        <v>8</v>
      </c>
      <c r="CE39" s="408">
        <f t="shared" si="145"/>
        <v>6</v>
      </c>
      <c r="CF39" s="77">
        <f t="shared" si="145"/>
        <v>15</v>
      </c>
      <c r="CG39" s="77">
        <f t="shared" si="145"/>
        <v>13</v>
      </c>
      <c r="CH39" s="77">
        <f t="shared" si="145"/>
        <v>16</v>
      </c>
      <c r="CI39" s="77">
        <f t="shared" si="145"/>
        <v>14</v>
      </c>
      <c r="CJ39" s="226">
        <f t="shared" si="145"/>
        <v>13</v>
      </c>
      <c r="CK39" s="226">
        <f t="shared" si="145"/>
        <v>4</v>
      </c>
      <c r="CL39" s="226">
        <f t="shared" si="145"/>
        <v>7</v>
      </c>
      <c r="CM39" s="252">
        <f t="shared" si="145"/>
        <v>4</v>
      </c>
      <c r="CN39" s="252">
        <f t="shared" si="145"/>
        <v>4</v>
      </c>
      <c r="CO39" s="252">
        <f t="shared" si="146"/>
        <v>-6</v>
      </c>
      <c r="CP39" s="365">
        <f t="shared" si="146"/>
        <v>-5</v>
      </c>
      <c r="CQ39" s="334">
        <f t="shared" si="146"/>
        <v>-2</v>
      </c>
      <c r="CR39" s="252">
        <f t="shared" si="146"/>
        <v>-9</v>
      </c>
      <c r="CS39" s="252">
        <f t="shared" si="146"/>
        <v>-13</v>
      </c>
      <c r="CT39" s="252">
        <f t="shared" si="146"/>
        <v>-13</v>
      </c>
      <c r="CU39" s="252">
        <f t="shared" si="146"/>
        <v>-13</v>
      </c>
      <c r="CV39" s="252">
        <f t="shared" si="146"/>
        <v>-12</v>
      </c>
      <c r="CW39" s="252">
        <f t="shared" si="146"/>
        <v>-13</v>
      </c>
      <c r="CX39" s="252">
        <f t="shared" si="146"/>
        <v>-20</v>
      </c>
      <c r="CY39" s="252">
        <f t="shared" si="147"/>
        <v>-17</v>
      </c>
      <c r="CZ39" s="252">
        <f t="shared" si="147"/>
        <v>-11</v>
      </c>
      <c r="DA39" s="252">
        <f t="shared" si="147"/>
        <v>-5</v>
      </c>
      <c r="DB39" s="365">
        <f t="shared" si="147"/>
        <v>-10</v>
      </c>
      <c r="DC39" s="365">
        <f t="shared" si="147"/>
        <v>-8</v>
      </c>
      <c r="DD39" s="365">
        <f t="shared" si="147"/>
        <v>-7</v>
      </c>
      <c r="DE39" s="365">
        <f t="shared" si="147"/>
        <v>-6</v>
      </c>
      <c r="DF39" s="365">
        <f t="shared" si="147"/>
        <v>-6</v>
      </c>
      <c r="DG39" s="365">
        <f t="shared" si="147"/>
        <v>-10</v>
      </c>
      <c r="DH39" s="365">
        <f t="shared" si="147"/>
        <v>-10</v>
      </c>
      <c r="DI39" s="365">
        <f t="shared" si="148"/>
        <v>-5</v>
      </c>
      <c r="DJ39" s="365">
        <f t="shared" si="148"/>
        <v>4</v>
      </c>
      <c r="DK39" s="365">
        <f t="shared" si="148"/>
        <v>2</v>
      </c>
      <c r="DL39" s="365">
        <f t="shared" si="148"/>
        <v>6</v>
      </c>
      <c r="DM39" s="365">
        <f t="shared" si="148"/>
        <v>6</v>
      </c>
      <c r="DN39" s="365">
        <f t="shared" si="148"/>
        <v>8</v>
      </c>
      <c r="DO39" s="365">
        <f t="shared" si="148"/>
        <v>7</v>
      </c>
      <c r="DP39" s="365">
        <f t="shared" si="148"/>
        <v>6</v>
      </c>
      <c r="DQ39" s="365">
        <f t="shared" si="148"/>
        <v>7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26</v>
      </c>
    </row>
    <row r="40" spans="1:132" s="52" customFormat="1" ht="1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1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1">
        <v>37</v>
      </c>
      <c r="BI40" s="464">
        <v>32</v>
      </c>
      <c r="BJ40" s="528">
        <v>30</v>
      </c>
      <c r="BK40" s="291">
        <v>34</v>
      </c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44"/>
        <v>11</v>
      </c>
      <c r="BV40" s="77">
        <f t="shared" si="144"/>
        <v>32</v>
      </c>
      <c r="BW40" s="77">
        <f t="shared" si="144"/>
        <v>55</v>
      </c>
      <c r="BX40" s="77">
        <f t="shared" si="144"/>
        <v>38</v>
      </c>
      <c r="BY40" s="77">
        <f t="shared" si="144"/>
        <v>32</v>
      </c>
      <c r="BZ40" s="77">
        <f t="shared" si="144"/>
        <v>33</v>
      </c>
      <c r="CA40" s="77">
        <f t="shared" si="144"/>
        <v>36</v>
      </c>
      <c r="CB40" s="77">
        <f t="shared" si="144"/>
        <v>18</v>
      </c>
      <c r="CC40" s="77">
        <f t="shared" si="144"/>
        <v>23</v>
      </c>
      <c r="CD40" s="385">
        <f t="shared" si="144"/>
        <v>12</v>
      </c>
      <c r="CE40" s="408">
        <f t="shared" si="145"/>
        <v>20</v>
      </c>
      <c r="CF40" s="77">
        <f t="shared" si="145"/>
        <v>23</v>
      </c>
      <c r="CG40" s="77">
        <f t="shared" si="145"/>
        <v>26</v>
      </c>
      <c r="CH40" s="77">
        <f t="shared" si="145"/>
        <v>-12</v>
      </c>
      <c r="CI40" s="77">
        <f t="shared" si="145"/>
        <v>-36</v>
      </c>
      <c r="CJ40" s="226">
        <f t="shared" si="145"/>
        <v>-30</v>
      </c>
      <c r="CK40" s="226">
        <f t="shared" si="145"/>
        <v>-40</v>
      </c>
      <c r="CL40" s="226">
        <f t="shared" si="145"/>
        <v>-22</v>
      </c>
      <c r="CM40" s="252">
        <f t="shared" si="145"/>
        <v>-23</v>
      </c>
      <c r="CN40" s="252">
        <f t="shared" si="145"/>
        <v>-7</v>
      </c>
      <c r="CO40" s="252">
        <f t="shared" si="146"/>
        <v>-9</v>
      </c>
      <c r="CP40" s="365">
        <f t="shared" si="146"/>
        <v>-13</v>
      </c>
      <c r="CQ40" s="334">
        <f t="shared" si="146"/>
        <v>-3</v>
      </c>
      <c r="CR40" s="252">
        <f t="shared" si="146"/>
        <v>-6</v>
      </c>
      <c r="CS40" s="252">
        <f t="shared" si="146"/>
        <v>-20</v>
      </c>
      <c r="CT40" s="252">
        <f t="shared" si="146"/>
        <v>-9</v>
      </c>
      <c r="CU40" s="252">
        <f t="shared" si="146"/>
        <v>-16</v>
      </c>
      <c r="CV40" s="252">
        <f t="shared" si="146"/>
        <v>-5</v>
      </c>
      <c r="CW40" s="252">
        <f t="shared" si="146"/>
        <v>0</v>
      </c>
      <c r="CX40" s="252">
        <f t="shared" si="146"/>
        <v>-5</v>
      </c>
      <c r="CY40" s="252">
        <f t="shared" si="147"/>
        <v>7</v>
      </c>
      <c r="CZ40" s="252">
        <f t="shared" si="147"/>
        <v>7</v>
      </c>
      <c r="DA40" s="252">
        <f t="shared" si="147"/>
        <v>3</v>
      </c>
      <c r="DB40" s="365">
        <f t="shared" si="147"/>
        <v>4</v>
      </c>
      <c r="DC40" s="365">
        <f t="shared" si="147"/>
        <v>-9</v>
      </c>
      <c r="DD40" s="365">
        <f t="shared" si="147"/>
        <v>2</v>
      </c>
      <c r="DE40" s="365">
        <f t="shared" si="147"/>
        <v>-1</v>
      </c>
      <c r="DF40" s="365">
        <f t="shared" si="147"/>
        <v>-4</v>
      </c>
      <c r="DG40" s="365">
        <f t="shared" si="147"/>
        <v>5</v>
      </c>
      <c r="DH40" s="365">
        <f t="shared" si="147"/>
        <v>2</v>
      </c>
      <c r="DI40" s="365">
        <f t="shared" si="148"/>
        <v>-1</v>
      </c>
      <c r="DJ40" s="365">
        <f t="shared" si="148"/>
        <v>2</v>
      </c>
      <c r="DK40" s="365">
        <f t="shared" si="148"/>
        <v>-7</v>
      </c>
      <c r="DL40" s="365">
        <f t="shared" si="148"/>
        <v>-10</v>
      </c>
      <c r="DM40" s="365">
        <f t="shared" si="148"/>
        <v>-4</v>
      </c>
      <c r="DN40" s="365">
        <f t="shared" si="148"/>
        <v>2</v>
      </c>
      <c r="DO40" s="365">
        <f t="shared" si="148"/>
        <v>-5</v>
      </c>
      <c r="DP40" s="365">
        <f t="shared" si="148"/>
        <v>-12</v>
      </c>
      <c r="DQ40" s="365">
        <f t="shared" si="148"/>
        <v>0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34</v>
      </c>
    </row>
    <row r="41" spans="1:132" s="52" customFormat="1" ht="1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1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1">
        <v>2</v>
      </c>
      <c r="BI41" s="464">
        <v>1</v>
      </c>
      <c r="BJ41" s="528">
        <v>1</v>
      </c>
      <c r="BK41" s="291">
        <v>0</v>
      </c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44"/>
        <v>3</v>
      </c>
      <c r="BV41" s="77">
        <f t="shared" si="144"/>
        <v>2</v>
      </c>
      <c r="BW41" s="77">
        <f t="shared" si="144"/>
        <v>2</v>
      </c>
      <c r="BX41" s="77">
        <f t="shared" si="144"/>
        <v>1</v>
      </c>
      <c r="BY41" s="77">
        <f t="shared" si="144"/>
        <v>3</v>
      </c>
      <c r="BZ41" s="77">
        <f t="shared" si="144"/>
        <v>1</v>
      </c>
      <c r="CA41" s="77">
        <f t="shared" si="144"/>
        <v>1</v>
      </c>
      <c r="CB41" s="77">
        <f t="shared" si="144"/>
        <v>3</v>
      </c>
      <c r="CC41" s="77">
        <f t="shared" si="144"/>
        <v>2</v>
      </c>
      <c r="CD41" s="385">
        <f t="shared" si="144"/>
        <v>2</v>
      </c>
      <c r="CE41" s="408">
        <f t="shared" si="145"/>
        <v>2</v>
      </c>
      <c r="CF41" s="77">
        <f t="shared" si="145"/>
        <v>-1</v>
      </c>
      <c r="CG41" s="77">
        <f t="shared" si="145"/>
        <v>-3</v>
      </c>
      <c r="CH41" s="77">
        <f t="shared" si="145"/>
        <v>-3</v>
      </c>
      <c r="CI41" s="77">
        <f t="shared" si="145"/>
        <v>-2</v>
      </c>
      <c r="CJ41" s="226">
        <f t="shared" si="145"/>
        <v>-2</v>
      </c>
      <c r="CK41" s="226">
        <f t="shared" si="145"/>
        <v>-3</v>
      </c>
      <c r="CL41" s="226">
        <f t="shared" si="145"/>
        <v>-2</v>
      </c>
      <c r="CM41" s="252">
        <f t="shared" si="145"/>
        <v>-3</v>
      </c>
      <c r="CN41" s="252">
        <f t="shared" si="145"/>
        <v>-4</v>
      </c>
      <c r="CO41" s="252">
        <f t="shared" si="146"/>
        <v>-3</v>
      </c>
      <c r="CP41" s="365">
        <f t="shared" si="146"/>
        <v>-2</v>
      </c>
      <c r="CQ41" s="334">
        <f t="shared" si="146"/>
        <v>-1</v>
      </c>
      <c r="CR41" s="252">
        <f t="shared" si="146"/>
        <v>0</v>
      </c>
      <c r="CS41" s="252">
        <f t="shared" si="146"/>
        <v>-1</v>
      </c>
      <c r="CT41" s="252">
        <f t="shared" si="146"/>
        <v>-1</v>
      </c>
      <c r="CU41" s="252">
        <f t="shared" si="146"/>
        <v>-1</v>
      </c>
      <c r="CV41" s="252">
        <f t="shared" si="146"/>
        <v>0</v>
      </c>
      <c r="CW41" s="252">
        <f t="shared" si="146"/>
        <v>0</v>
      </c>
      <c r="CX41" s="252">
        <f t="shared" si="146"/>
        <v>1</v>
      </c>
      <c r="CY41" s="252">
        <f t="shared" si="147"/>
        <v>2</v>
      </c>
      <c r="CZ41" s="252">
        <f t="shared" si="147"/>
        <v>2</v>
      </c>
      <c r="DA41" s="252">
        <f t="shared" si="147"/>
        <v>1</v>
      </c>
      <c r="DB41" s="365">
        <f t="shared" si="147"/>
        <v>0</v>
      </c>
      <c r="DC41" s="365">
        <f t="shared" si="147"/>
        <v>-1</v>
      </c>
      <c r="DD41" s="365">
        <f t="shared" si="147"/>
        <v>1</v>
      </c>
      <c r="DE41" s="365">
        <f t="shared" si="147"/>
        <v>2</v>
      </c>
      <c r="DF41" s="365">
        <f t="shared" si="147"/>
        <v>1</v>
      </c>
      <c r="DG41" s="365">
        <f t="shared" si="147"/>
        <v>1</v>
      </c>
      <c r="DH41" s="365">
        <f t="shared" si="147"/>
        <v>1</v>
      </c>
      <c r="DI41" s="365">
        <f t="shared" si="148"/>
        <v>1</v>
      </c>
      <c r="DJ41" s="365">
        <f t="shared" si="148"/>
        <v>1</v>
      </c>
      <c r="DK41" s="365">
        <f t="shared" si="148"/>
        <v>-2</v>
      </c>
      <c r="DL41" s="365">
        <f t="shared" si="148"/>
        <v>-2</v>
      </c>
      <c r="DM41" s="365">
        <f t="shared" si="148"/>
        <v>1</v>
      </c>
      <c r="DN41" s="365">
        <f t="shared" si="148"/>
        <v>1</v>
      </c>
      <c r="DO41" s="365">
        <f t="shared" si="148"/>
        <v>0</v>
      </c>
      <c r="DP41" s="365">
        <f t="shared" si="148"/>
        <v>-1</v>
      </c>
      <c r="DQ41" s="365">
        <f t="shared" si="148"/>
        <v>-2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0</v>
      </c>
    </row>
    <row r="42" spans="1:132" s="52" customFormat="1" ht="1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1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1">
        <v>1</v>
      </c>
      <c r="BI42" s="464">
        <v>1</v>
      </c>
      <c r="BJ42" s="528">
        <v>1</v>
      </c>
      <c r="BK42" s="291">
        <v>2</v>
      </c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44"/>
        <v>0</v>
      </c>
      <c r="BV42" s="77">
        <f t="shared" si="144"/>
        <v>0</v>
      </c>
      <c r="BW42" s="77">
        <f t="shared" si="144"/>
        <v>0</v>
      </c>
      <c r="BX42" s="77">
        <f t="shared" si="144"/>
        <v>0</v>
      </c>
      <c r="BY42" s="77">
        <f t="shared" si="144"/>
        <v>0</v>
      </c>
      <c r="BZ42" s="77">
        <f t="shared" si="144"/>
        <v>0</v>
      </c>
      <c r="CA42" s="77">
        <f t="shared" si="144"/>
        <v>0</v>
      </c>
      <c r="CB42" s="77">
        <f t="shared" si="144"/>
        <v>0</v>
      </c>
      <c r="CC42" s="77">
        <f t="shared" si="144"/>
        <v>0</v>
      </c>
      <c r="CD42" s="385">
        <f t="shared" si="144"/>
        <v>0</v>
      </c>
      <c r="CE42" s="408">
        <f t="shared" si="145"/>
        <v>0</v>
      </c>
      <c r="CF42" s="77">
        <f t="shared" si="145"/>
        <v>0</v>
      </c>
      <c r="CG42" s="77">
        <f t="shared" si="145"/>
        <v>0</v>
      </c>
      <c r="CH42" s="77">
        <f t="shared" si="145"/>
        <v>0</v>
      </c>
      <c r="CI42" s="77">
        <f t="shared" si="145"/>
        <v>0</v>
      </c>
      <c r="CJ42" s="226">
        <f t="shared" si="145"/>
        <v>0</v>
      </c>
      <c r="CK42" s="226">
        <f t="shared" si="145"/>
        <v>0</v>
      </c>
      <c r="CL42" s="226">
        <f t="shared" si="145"/>
        <v>0</v>
      </c>
      <c r="CM42" s="252">
        <f t="shared" si="145"/>
        <v>1</v>
      </c>
      <c r="CN42" s="252">
        <f t="shared" si="145"/>
        <v>1</v>
      </c>
      <c r="CO42" s="252">
        <f t="shared" si="146"/>
        <v>2</v>
      </c>
      <c r="CP42" s="365">
        <f t="shared" si="146"/>
        <v>2</v>
      </c>
      <c r="CQ42" s="334">
        <f t="shared" si="146"/>
        <v>1</v>
      </c>
      <c r="CR42" s="252">
        <f t="shared" si="146"/>
        <v>1</v>
      </c>
      <c r="CS42" s="252">
        <f t="shared" si="146"/>
        <v>2</v>
      </c>
      <c r="CT42" s="252">
        <f t="shared" si="146"/>
        <v>2</v>
      </c>
      <c r="CU42" s="252">
        <f t="shared" si="146"/>
        <v>2</v>
      </c>
      <c r="CV42" s="252">
        <f t="shared" si="146"/>
        <v>2</v>
      </c>
      <c r="CW42" s="252">
        <f t="shared" si="146"/>
        <v>2</v>
      </c>
      <c r="CX42" s="252">
        <f t="shared" si="146"/>
        <v>1</v>
      </c>
      <c r="CY42" s="252">
        <f t="shared" si="147"/>
        <v>0</v>
      </c>
      <c r="CZ42" s="252">
        <f t="shared" si="147"/>
        <v>0</v>
      </c>
      <c r="DA42" s="252">
        <f t="shared" si="147"/>
        <v>-1</v>
      </c>
      <c r="DB42" s="365">
        <f t="shared" si="147"/>
        <v>-2</v>
      </c>
      <c r="DC42" s="365">
        <f t="shared" si="147"/>
        <v>-1</v>
      </c>
      <c r="DD42" s="365">
        <f t="shared" si="147"/>
        <v>0</v>
      </c>
      <c r="DE42" s="365">
        <f t="shared" si="147"/>
        <v>-1</v>
      </c>
      <c r="DF42" s="365">
        <f t="shared" si="147"/>
        <v>0</v>
      </c>
      <c r="DG42" s="365">
        <f t="shared" si="147"/>
        <v>0</v>
      </c>
      <c r="DH42" s="365">
        <f t="shared" si="147"/>
        <v>0</v>
      </c>
      <c r="DI42" s="365">
        <f t="shared" si="148"/>
        <v>0</v>
      </c>
      <c r="DJ42" s="365">
        <f t="shared" si="148"/>
        <v>1</v>
      </c>
      <c r="DK42" s="365">
        <f t="shared" si="148"/>
        <v>1</v>
      </c>
      <c r="DL42" s="365">
        <f t="shared" si="148"/>
        <v>1</v>
      </c>
      <c r="DM42" s="365">
        <f t="shared" si="148"/>
        <v>0</v>
      </c>
      <c r="DN42" s="365">
        <f t="shared" si="148"/>
        <v>1</v>
      </c>
      <c r="DO42" s="365">
        <f t="shared" si="148"/>
        <v>1</v>
      </c>
      <c r="DP42" s="365">
        <f t="shared" si="148"/>
        <v>0</v>
      </c>
      <c r="DQ42" s="365">
        <f t="shared" si="148"/>
        <v>1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2</v>
      </c>
    </row>
    <row r="43" spans="1:132" s="66" customFormat="1" ht="15.75" thickBot="1">
      <c r="A43" s="140"/>
      <c r="B43" s="60" t="s">
        <v>144</v>
      </c>
      <c r="C43" s="61">
        <f t="shared" si="149" ref="C43:Q43">SUM(C38:C42)</f>
        <v>276</v>
      </c>
      <c r="D43" s="62">
        <f t="shared" si="149"/>
        <v>318</v>
      </c>
      <c r="E43" s="62">
        <f t="shared" si="149"/>
        <v>317</v>
      </c>
      <c r="F43" s="62">
        <f t="shared" si="149"/>
        <v>304</v>
      </c>
      <c r="G43" s="62">
        <f t="shared" si="149"/>
        <v>302</v>
      </c>
      <c r="H43" s="62">
        <f t="shared" si="149"/>
        <v>233</v>
      </c>
      <c r="I43" s="62">
        <f t="shared" si="149"/>
        <v>235</v>
      </c>
      <c r="J43" s="62">
        <f t="shared" si="149"/>
        <v>244</v>
      </c>
      <c r="K43" s="62">
        <f t="shared" si="149"/>
        <v>288</v>
      </c>
      <c r="L43" s="63">
        <f t="shared" si="149"/>
        <v>299</v>
      </c>
      <c r="M43" s="62">
        <f t="shared" si="149"/>
        <v>339</v>
      </c>
      <c r="N43" s="62">
        <f t="shared" si="149"/>
        <v>321</v>
      </c>
      <c r="O43" s="62">
        <f t="shared" si="149"/>
        <v>369</v>
      </c>
      <c r="P43" s="62">
        <f t="shared" si="149"/>
        <v>515</v>
      </c>
      <c r="Q43" s="62">
        <f t="shared" si="149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89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89">
        <v>312</v>
      </c>
      <c r="BI43" s="463">
        <v>319</v>
      </c>
      <c r="BJ43" s="526">
        <v>297</v>
      </c>
      <c r="BK43" s="289">
        <v>319</v>
      </c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50" ref="BU43:BY43">SUM(BU38:BU42)</f>
        <v>93</v>
      </c>
      <c r="BV43" s="65">
        <f t="shared" si="150"/>
        <v>197</v>
      </c>
      <c r="BW43" s="65">
        <f t="shared" si="150"/>
        <v>336</v>
      </c>
      <c r="BX43" s="65">
        <f t="shared" si="150"/>
        <v>385</v>
      </c>
      <c r="BY43" s="65">
        <f t="shared" si="150"/>
        <v>370</v>
      </c>
      <c r="BZ43" s="65">
        <f t="shared" si="151" ref="BZ43:CH43">SUM(BZ38:BZ42)</f>
        <v>392</v>
      </c>
      <c r="CA43" s="65">
        <f t="shared" si="151"/>
        <v>375</v>
      </c>
      <c r="CB43" s="65">
        <f t="shared" si="151"/>
        <v>336</v>
      </c>
      <c r="CC43" s="65">
        <f t="shared" si="151"/>
        <v>297</v>
      </c>
      <c r="CD43" s="383">
        <f t="shared" si="151"/>
        <v>332</v>
      </c>
      <c r="CE43" s="406">
        <f t="shared" si="151"/>
        <v>315</v>
      </c>
      <c r="CF43" s="65">
        <f t="shared" si="151"/>
        <v>282</v>
      </c>
      <c r="CG43" s="65">
        <f t="shared" si="151"/>
        <v>264</v>
      </c>
      <c r="CH43" s="65">
        <f t="shared" si="151"/>
        <v>66</v>
      </c>
      <c r="CI43" s="65">
        <f t="shared" si="152" ref="CI43:CJ43">SUM(CI38:CI42)</f>
        <v>-75</v>
      </c>
      <c r="CJ43" s="224">
        <f t="shared" si="152"/>
        <v>-170</v>
      </c>
      <c r="CK43" s="224">
        <f t="shared" si="153" ref="CK43">SUM(CK38:CK42)</f>
        <v>-209</v>
      </c>
      <c r="CL43" s="224">
        <f t="shared" si="154" ref="CL43:CM43">SUM(CL38:CL42)</f>
        <v>-197</v>
      </c>
      <c r="CM43" s="250">
        <f t="shared" si="154"/>
        <v>-228</v>
      </c>
      <c r="CN43" s="250">
        <f t="shared" si="155" ref="CN43:CO43">SUM(CN38:CN42)</f>
        <v>-191</v>
      </c>
      <c r="CO43" s="250">
        <f t="shared" si="155"/>
        <v>-192</v>
      </c>
      <c r="CP43" s="363">
        <f t="shared" si="156" ref="CP43:CQ43">SUM(CP38:CP42)</f>
        <v>-202</v>
      </c>
      <c r="CQ43" s="332">
        <f t="shared" si="156"/>
        <v>-217</v>
      </c>
      <c r="CR43" s="250">
        <f t="shared" si="157" ref="CR43">SUM(CR38:CR42)</f>
        <v>-196</v>
      </c>
      <c r="CS43" s="250">
        <f t="shared" si="158" ref="CS43">SUM(CS38:CS42)</f>
        <v>-231</v>
      </c>
      <c r="CT43" s="250">
        <f t="shared" si="159" ref="CT43">SUM(CT38:CT42)</f>
        <v>-193</v>
      </c>
      <c r="CU43" s="250">
        <f t="shared" si="160" ref="CU43">SUM(CU38:CU42)</f>
        <v>-196</v>
      </c>
      <c r="CV43" s="250">
        <f t="shared" si="161" ref="CV43">SUM(CV38:CV42)</f>
        <v>-172</v>
      </c>
      <c r="CW43" s="250">
        <f t="shared" si="162" ref="CW43">SUM(CW38:CW42)</f>
        <v>-140</v>
      </c>
      <c r="CX43" s="250">
        <f t="shared" si="163" ref="CX43">SUM(CX38:CX42)</f>
        <v>-113</v>
      </c>
      <c r="CY43" s="250">
        <f t="shared" si="164" ref="CY43">SUM(CY38:CY42)</f>
        <v>-65</v>
      </c>
      <c r="CZ43" s="250">
        <f t="shared" si="165" ref="CZ43">SUM(CZ38:CZ42)</f>
        <v>-73</v>
      </c>
      <c r="DA43" s="250">
        <f t="shared" si="166" ref="DA43">SUM(DA38:DA42)</f>
        <v>-75</v>
      </c>
      <c r="DB43" s="363">
        <f t="shared" si="167" ref="DB43">SUM(DB38:DB42)</f>
        <v>-116</v>
      </c>
      <c r="DC43" s="363">
        <f t="shared" si="168" ref="DC43">SUM(DC38:DC42)</f>
        <v>-111</v>
      </c>
      <c r="DD43" s="363">
        <f t="shared" si="169" ref="DD43">SUM(DD38:DD42)</f>
        <v>-87</v>
      </c>
      <c r="DE43" s="363">
        <f t="shared" si="170" ref="DE43">SUM(DE38:DE42)</f>
        <v>-83</v>
      </c>
      <c r="DF43" s="363">
        <f t="shared" si="171" ref="DF43">SUM(DF38:DF42)</f>
        <v>-63</v>
      </c>
      <c r="DG43" s="363">
        <f t="shared" si="172" ref="DG43">SUM(DG38:DG42)</f>
        <v>-32</v>
      </c>
      <c r="DH43" s="363">
        <f t="shared" si="173" ref="DH43">SUM(DH38:DH42)</f>
        <v>-18</v>
      </c>
      <c r="DI43" s="363">
        <f t="shared" si="174" ref="DI43">SUM(DI38:DI42)</f>
        <v>-19</v>
      </c>
      <c r="DJ43" s="363">
        <f t="shared" si="175" ref="DJ43">SUM(DJ38:DJ42)</f>
        <v>-32</v>
      </c>
      <c r="DK43" s="363">
        <f t="shared" si="176" ref="DK43:DL43">SUM(DK38:DK42)</f>
        <v>-44</v>
      </c>
      <c r="DL43" s="363">
        <f t="shared" si="176"/>
        <v>-46</v>
      </c>
      <c r="DM43" s="363">
        <f t="shared" si="177" ref="DM43:DN43">SUM(DM38:DM42)</f>
        <v>-6</v>
      </c>
      <c r="DN43" s="363">
        <f t="shared" si="177"/>
        <v>-1</v>
      </c>
      <c r="DO43" s="363">
        <f t="shared" si="178" ref="DO43:DP43">SUM(DO38:DO42)</f>
        <v>-7</v>
      </c>
      <c r="DP43" s="363">
        <f t="shared" si="178"/>
        <v>-23</v>
      </c>
      <c r="DQ43" s="363">
        <f t="shared" si="179" ref="DQ43">SUM(DQ38:DQ42)</f>
        <v>0</v>
      </c>
      <c r="EA43" s="265"/>
      <c r="EB43" s="64">
        <f>SUM(EB38:EB42)</f>
        <v>319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467"/>
      <c r="BJ44" s="531"/>
      <c r="BK44" s="294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5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5">
        <v>208754</v>
      </c>
      <c r="BI45" s="468">
        <v>199988</v>
      </c>
      <c r="BJ45" s="532">
        <v>249455</v>
      </c>
      <c r="BK45" s="295">
        <v>321323</v>
      </c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80" ref="BU45:CD49">O45-C45</f>
        <v>54793.899999999994</v>
      </c>
      <c r="BV45" s="37">
        <f t="shared" si="180"/>
        <v>86383.5</v>
      </c>
      <c r="BW45" s="37">
        <f t="shared" si="180"/>
        <v>74114.619999999995</v>
      </c>
      <c r="BX45" s="37">
        <f t="shared" si="180"/>
        <v>104512.72</v>
      </c>
      <c r="BY45" s="37">
        <f t="shared" si="180"/>
        <v>101898.14999999999</v>
      </c>
      <c r="BZ45" s="37">
        <f t="shared" si="180"/>
        <v>136965.5</v>
      </c>
      <c r="CA45" s="37">
        <f t="shared" si="180"/>
        <v>152659.35000000001</v>
      </c>
      <c r="CB45" s="37">
        <f t="shared" si="180"/>
        <v>109135.48000000001</v>
      </c>
      <c r="CC45" s="37">
        <f t="shared" si="180"/>
        <v>99035.239999999991</v>
      </c>
      <c r="CD45" s="389">
        <f t="shared" si="180"/>
        <v>58691.420000000013</v>
      </c>
      <c r="CE45" s="412">
        <f t="shared" si="181" ref="CE45:CN49">Y45-M45</f>
        <v>37784.339999999997</v>
      </c>
      <c r="CF45" s="37">
        <f t="shared" si="181"/>
        <v>85511.010000000009</v>
      </c>
      <c r="CG45" s="37">
        <f t="shared" si="181"/>
        <v>35910.309999999998</v>
      </c>
      <c r="CH45" s="37">
        <f t="shared" si="181"/>
        <v>-1100</v>
      </c>
      <c r="CI45" s="37">
        <f t="shared" si="181"/>
        <v>-44809</v>
      </c>
      <c r="CJ45" s="230">
        <f t="shared" si="181"/>
        <v>-47171</v>
      </c>
      <c r="CK45" s="230">
        <f t="shared" si="181"/>
        <v>-35724</v>
      </c>
      <c r="CL45" s="230">
        <f t="shared" si="181"/>
        <v>-40127</v>
      </c>
      <c r="CM45" s="256">
        <f t="shared" si="181"/>
        <v>-96301</v>
      </c>
      <c r="CN45" s="256">
        <f t="shared" si="181"/>
        <v>10334</v>
      </c>
      <c r="CO45" s="256">
        <f t="shared" si="182" ref="CO45:CX49">AI45-W45</f>
        <v>-56926</v>
      </c>
      <c r="CP45" s="369">
        <f t="shared" si="182"/>
        <v>-53564</v>
      </c>
      <c r="CQ45" s="338">
        <f t="shared" si="182"/>
        <v>-791</v>
      </c>
      <c r="CR45" s="256">
        <f t="shared" si="182"/>
        <v>-67494</v>
      </c>
      <c r="CS45" s="256">
        <f t="shared" si="182"/>
        <v>-20105</v>
      </c>
      <c r="CT45" s="256">
        <f t="shared" si="182"/>
        <v>-106614</v>
      </c>
      <c r="CU45" s="256">
        <f t="shared" si="182"/>
        <v>-30379</v>
      </c>
      <c r="CV45" s="256">
        <f t="shared" si="182"/>
        <v>-7582</v>
      </c>
      <c r="CW45" s="256">
        <f t="shared" si="182"/>
        <v>-3643</v>
      </c>
      <c r="CX45" s="256">
        <f t="shared" si="182"/>
        <v>-58105</v>
      </c>
      <c r="CY45" s="256">
        <f t="shared" si="183" ref="CY45:DH49">AS45-AG45</f>
        <v>-5393</v>
      </c>
      <c r="CZ45" s="256">
        <f t="shared" si="183"/>
        <v>-54763</v>
      </c>
      <c r="DA45" s="256">
        <f t="shared" si="183"/>
        <v>-48346</v>
      </c>
      <c r="DB45" s="369">
        <f t="shared" si="183"/>
        <v>-4990</v>
      </c>
      <c r="DC45" s="369">
        <f t="shared" si="183"/>
        <v>-41345</v>
      </c>
      <c r="DD45" s="369">
        <f t="shared" si="183"/>
        <v>94533</v>
      </c>
      <c r="DE45" s="369">
        <f t="shared" si="183"/>
        <v>4233</v>
      </c>
      <c r="DF45" s="369">
        <f t="shared" si="183"/>
        <v>78324</v>
      </c>
      <c r="DG45" s="369">
        <f t="shared" si="183"/>
        <v>112105</v>
      </c>
      <c r="DH45" s="369">
        <f t="shared" si="183"/>
        <v>7765</v>
      </c>
      <c r="DI45" s="369">
        <f t="shared" si="184" ref="DI45:DQ49">BC45-AQ45</f>
        <v>-48362</v>
      </c>
      <c r="DJ45" s="369">
        <f t="shared" si="184"/>
        <v>96111</v>
      </c>
      <c r="DK45" s="369">
        <f t="shared" si="184"/>
        <v>45649</v>
      </c>
      <c r="DL45" s="369">
        <f t="shared" si="184"/>
        <v>-43298</v>
      </c>
      <c r="DM45" s="369">
        <f t="shared" si="184"/>
        <v>46450</v>
      </c>
      <c r="DN45" s="369">
        <f t="shared" si="184"/>
        <v>26122</v>
      </c>
      <c r="DO45" s="369">
        <f t="shared" si="184"/>
        <v>-16336</v>
      </c>
      <c r="DP45" s="369">
        <f t="shared" si="184"/>
        <v>-75650</v>
      </c>
      <c r="DQ45" s="369">
        <f t="shared" si="184"/>
        <v>55849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321323</v>
      </c>
    </row>
    <row r="46" spans="1:132" s="31" customFormat="1" ht="15">
      <c r="A46" s="139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5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5">
        <v>6162</v>
      </c>
      <c r="BI46" s="468">
        <v>11411</v>
      </c>
      <c r="BJ46" s="532">
        <v>12151</v>
      </c>
      <c r="BK46" s="295">
        <v>11055</v>
      </c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80"/>
        <v>708.76000000000022</v>
      </c>
      <c r="BV46" s="37">
        <f t="shared" si="180"/>
        <v>-80.850000000000364</v>
      </c>
      <c r="BW46" s="37">
        <f t="shared" si="180"/>
        <v>271.23999999999978</v>
      </c>
      <c r="BX46" s="37">
        <f t="shared" si="180"/>
        <v>558.15999999999985</v>
      </c>
      <c r="BY46" s="37">
        <f t="shared" si="180"/>
        <v>1224.29</v>
      </c>
      <c r="BZ46" s="37">
        <f t="shared" si="180"/>
        <v>587.68000000000029</v>
      </c>
      <c r="CA46" s="37">
        <f t="shared" si="180"/>
        <v>2149.1300000000001</v>
      </c>
      <c r="CB46" s="37">
        <f t="shared" si="180"/>
        <v>128.43000000000029</v>
      </c>
      <c r="CC46" s="37">
        <f t="shared" si="180"/>
        <v>420.1899999999996</v>
      </c>
      <c r="CD46" s="389">
        <f t="shared" si="180"/>
        <v>-430.22999999999956</v>
      </c>
      <c r="CE46" s="412">
        <f t="shared" si="181"/>
        <v>-797.60999999999967</v>
      </c>
      <c r="CF46" s="37">
        <f t="shared" si="181"/>
        <v>6366.54</v>
      </c>
      <c r="CG46" s="37">
        <f t="shared" si="181"/>
        <v>3338.5799999999999</v>
      </c>
      <c r="CH46" s="37">
        <f t="shared" si="181"/>
        <v>7535</v>
      </c>
      <c r="CI46" s="37">
        <f t="shared" si="181"/>
        <v>2283</v>
      </c>
      <c r="CJ46" s="230">
        <f t="shared" si="181"/>
        <v>1860</v>
      </c>
      <c r="CK46" s="230">
        <f t="shared" si="181"/>
        <v>1413</v>
      </c>
      <c r="CL46" s="230">
        <f t="shared" si="181"/>
        <v>1066</v>
      </c>
      <c r="CM46" s="256">
        <f t="shared" si="181"/>
        <v>587</v>
      </c>
      <c r="CN46" s="256">
        <f t="shared" si="181"/>
        <v>1254</v>
      </c>
      <c r="CO46" s="256">
        <f t="shared" si="182"/>
        <v>5495</v>
      </c>
      <c r="CP46" s="369">
        <f t="shared" si="182"/>
        <v>-152</v>
      </c>
      <c r="CQ46" s="338">
        <f t="shared" si="182"/>
        <v>3792</v>
      </c>
      <c r="CR46" s="256">
        <f t="shared" si="182"/>
        <v>-4607</v>
      </c>
      <c r="CS46" s="256">
        <f t="shared" si="182"/>
        <v>-653</v>
      </c>
      <c r="CT46" s="256">
        <f t="shared" si="182"/>
        <v>-6708</v>
      </c>
      <c r="CU46" s="256">
        <f t="shared" si="182"/>
        <v>-1588</v>
      </c>
      <c r="CV46" s="256">
        <f t="shared" si="182"/>
        <v>-357</v>
      </c>
      <c r="CW46" s="256">
        <f t="shared" si="182"/>
        <v>-1053</v>
      </c>
      <c r="CX46" s="256">
        <f t="shared" si="182"/>
        <v>-3138</v>
      </c>
      <c r="CY46" s="256">
        <f t="shared" si="183"/>
        <v>-1441</v>
      </c>
      <c r="CZ46" s="256">
        <f t="shared" si="183"/>
        <v>-727</v>
      </c>
      <c r="DA46" s="256">
        <f t="shared" si="183"/>
        <v>-6398</v>
      </c>
      <c r="DB46" s="369">
        <f t="shared" si="183"/>
        <v>1695</v>
      </c>
      <c r="DC46" s="369">
        <f t="shared" si="183"/>
        <v>-1303</v>
      </c>
      <c r="DD46" s="369">
        <f t="shared" si="183"/>
        <v>6678</v>
      </c>
      <c r="DE46" s="369">
        <f t="shared" si="183"/>
        <v>559</v>
      </c>
      <c r="DF46" s="369">
        <f t="shared" si="183"/>
        <v>1093</v>
      </c>
      <c r="DG46" s="369">
        <f t="shared" si="183"/>
        <v>1687</v>
      </c>
      <c r="DH46" s="369">
        <f t="shared" si="183"/>
        <v>-1534</v>
      </c>
      <c r="DI46" s="369">
        <f t="shared" si="184"/>
        <v>-1454</v>
      </c>
      <c r="DJ46" s="369">
        <f t="shared" si="184"/>
        <v>1252</v>
      </c>
      <c r="DK46" s="369">
        <f t="shared" si="184"/>
        <v>-297</v>
      </c>
      <c r="DL46" s="369">
        <f t="shared" si="184"/>
        <v>1713</v>
      </c>
      <c r="DM46" s="369">
        <f t="shared" si="184"/>
        <v>2248</v>
      </c>
      <c r="DN46" s="369">
        <f t="shared" si="184"/>
        <v>188</v>
      </c>
      <c r="DO46" s="369">
        <f t="shared" si="184"/>
        <v>3985</v>
      </c>
      <c r="DP46" s="369">
        <f t="shared" si="184"/>
        <v>-2071</v>
      </c>
      <c r="DQ46" s="369">
        <f t="shared" si="184"/>
        <v>847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11055</v>
      </c>
    </row>
    <row r="47" spans="1:132" s="31" customFormat="1" ht="15">
      <c r="A47" s="139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5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5">
        <v>41239</v>
      </c>
      <c r="BI47" s="468">
        <v>34598</v>
      </c>
      <c r="BJ47" s="532">
        <v>33867</v>
      </c>
      <c r="BK47" s="295">
        <v>96185</v>
      </c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80"/>
        <v>272.36000000000058</v>
      </c>
      <c r="BV47" s="37">
        <f t="shared" si="180"/>
        <v>54978.360000000001</v>
      </c>
      <c r="BW47" s="37">
        <f t="shared" si="180"/>
        <v>33525.190000000002</v>
      </c>
      <c r="BX47" s="37">
        <f t="shared" si="180"/>
        <v>7148.0900000000001</v>
      </c>
      <c r="BY47" s="37">
        <f t="shared" si="180"/>
        <v>48953.940000000002</v>
      </c>
      <c r="BZ47" s="37">
        <f t="shared" si="180"/>
        <v>11851.129999999999</v>
      </c>
      <c r="CA47" s="37">
        <f t="shared" si="180"/>
        <v>-5669.9199999999983</v>
      </c>
      <c r="CB47" s="37">
        <f t="shared" si="180"/>
        <v>21802.790000000001</v>
      </c>
      <c r="CC47" s="37">
        <f t="shared" si="180"/>
        <v>3189.4400000000023</v>
      </c>
      <c r="CD47" s="389">
        <f t="shared" si="180"/>
        <v>2110.3300000000017</v>
      </c>
      <c r="CE47" s="412">
        <f t="shared" si="181"/>
        <v>-11273.610000000001</v>
      </c>
      <c r="CF47" s="37">
        <f t="shared" si="181"/>
        <v>3919.0500000000029</v>
      </c>
      <c r="CG47" s="37">
        <f t="shared" si="181"/>
        <v>-13559.82</v>
      </c>
      <c r="CH47" s="37">
        <f t="shared" si="181"/>
        <v>-48351</v>
      </c>
      <c r="CI47" s="37">
        <f t="shared" si="181"/>
        <v>-40024</v>
      </c>
      <c r="CJ47" s="230">
        <f t="shared" si="181"/>
        <v>2777</v>
      </c>
      <c r="CK47" s="230">
        <f t="shared" si="181"/>
        <v>-34644</v>
      </c>
      <c r="CL47" s="230">
        <f t="shared" si="181"/>
        <v>6565</v>
      </c>
      <c r="CM47" s="256">
        <f t="shared" si="181"/>
        <v>3707</v>
      </c>
      <c r="CN47" s="256">
        <f t="shared" si="181"/>
        <v>40179</v>
      </c>
      <c r="CO47" s="256">
        <f t="shared" si="182"/>
        <v>1976</v>
      </c>
      <c r="CP47" s="369">
        <f t="shared" si="182"/>
        <v>-3460</v>
      </c>
      <c r="CQ47" s="338">
        <f t="shared" si="182"/>
        <v>46044</v>
      </c>
      <c r="CR47" s="256">
        <f t="shared" si="182"/>
        <v>-2523</v>
      </c>
      <c r="CS47" s="256">
        <f t="shared" si="182"/>
        <v>28486</v>
      </c>
      <c r="CT47" s="256">
        <f t="shared" si="182"/>
        <v>-18672</v>
      </c>
      <c r="CU47" s="256">
        <f t="shared" si="182"/>
        <v>11305</v>
      </c>
      <c r="CV47" s="256">
        <f t="shared" si="182"/>
        <v>8802</v>
      </c>
      <c r="CW47" s="256">
        <f t="shared" si="182"/>
        <v>42294</v>
      </c>
      <c r="CX47" s="256">
        <f t="shared" si="182"/>
        <v>-12215</v>
      </c>
      <c r="CY47" s="256">
        <f t="shared" si="183"/>
        <v>11418</v>
      </c>
      <c r="CZ47" s="256">
        <f t="shared" si="183"/>
        <v>-52821</v>
      </c>
      <c r="DA47" s="256">
        <f t="shared" si="183"/>
        <v>-14550</v>
      </c>
      <c r="DB47" s="369">
        <f t="shared" si="183"/>
        <v>7131</v>
      </c>
      <c r="DC47" s="369">
        <f t="shared" si="183"/>
        <v>-25522</v>
      </c>
      <c r="DD47" s="369">
        <f t="shared" si="183"/>
        <v>9550</v>
      </c>
      <c r="DE47" s="369">
        <f t="shared" si="183"/>
        <v>-26560</v>
      </c>
      <c r="DF47" s="369">
        <f t="shared" si="183"/>
        <v>19323</v>
      </c>
      <c r="DG47" s="369">
        <f t="shared" si="183"/>
        <v>-332</v>
      </c>
      <c r="DH47" s="369">
        <f t="shared" si="183"/>
        <v>-22178</v>
      </c>
      <c r="DI47" s="369">
        <f t="shared" si="184"/>
        <v>-61823</v>
      </c>
      <c r="DJ47" s="369">
        <f t="shared" si="184"/>
        <v>10572</v>
      </c>
      <c r="DK47" s="369">
        <f t="shared" si="184"/>
        <v>26760</v>
      </c>
      <c r="DL47" s="369">
        <f t="shared" si="184"/>
        <v>-96</v>
      </c>
      <c r="DM47" s="369">
        <f t="shared" si="184"/>
        <v>-17341</v>
      </c>
      <c r="DN47" s="369">
        <f t="shared" si="184"/>
        <v>-11114</v>
      </c>
      <c r="DO47" s="369">
        <f t="shared" si="184"/>
        <v>-22651</v>
      </c>
      <c r="DP47" s="369">
        <f t="shared" si="184"/>
        <v>-32781</v>
      </c>
      <c r="DQ47" s="369">
        <f t="shared" si="184"/>
        <v>69277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96185</v>
      </c>
    </row>
    <row r="48" spans="1:132" s="31" customFormat="1" ht="15">
      <c r="A48" s="139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5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5">
        <v>75107</v>
      </c>
      <c r="BI48" s="468">
        <v>41580</v>
      </c>
      <c r="BJ48" s="532">
        <v>55933</v>
      </c>
      <c r="BK48" s="295">
        <v>81616</v>
      </c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80"/>
        <v>-3998.1900000000023</v>
      </c>
      <c r="BV48" s="37">
        <f t="shared" si="180"/>
        <v>49357.419999999998</v>
      </c>
      <c r="BW48" s="37">
        <f t="shared" si="180"/>
        <v>29420.809999999998</v>
      </c>
      <c r="BX48" s="37">
        <f t="shared" si="180"/>
        <v>-14343.84</v>
      </c>
      <c r="BY48" s="37">
        <f t="shared" si="180"/>
        <v>42294.479999999996</v>
      </c>
      <c r="BZ48" s="37">
        <f t="shared" si="180"/>
        <v>15474.08</v>
      </c>
      <c r="CA48" s="37">
        <f t="shared" si="180"/>
        <v>4801.9000000000015</v>
      </c>
      <c r="CB48" s="37">
        <f t="shared" si="180"/>
        <v>60365.009999999995</v>
      </c>
      <c r="CC48" s="37">
        <f t="shared" si="180"/>
        <v>11355.289999999994</v>
      </c>
      <c r="CD48" s="389">
        <f t="shared" si="180"/>
        <v>21663.559999999998</v>
      </c>
      <c r="CE48" s="412">
        <f t="shared" si="181"/>
        <v>-5446.9199999999983</v>
      </c>
      <c r="CF48" s="37">
        <f t="shared" si="181"/>
        <v>-26524.82</v>
      </c>
      <c r="CG48" s="37">
        <f t="shared" si="181"/>
        <v>-13924.759999999998</v>
      </c>
      <c r="CH48" s="37">
        <f t="shared" si="181"/>
        <v>-36706</v>
      </c>
      <c r="CI48" s="37">
        <f t="shared" si="181"/>
        <v>-32697</v>
      </c>
      <c r="CJ48" s="230">
        <f t="shared" si="181"/>
        <v>37005</v>
      </c>
      <c r="CK48" s="230">
        <f t="shared" si="181"/>
        <v>-2772</v>
      </c>
      <c r="CL48" s="230">
        <f t="shared" si="181"/>
        <v>-589</v>
      </c>
      <c r="CM48" s="256">
        <f t="shared" si="181"/>
        <v>-656</v>
      </c>
      <c r="CN48" s="256">
        <f t="shared" si="181"/>
        <v>59895</v>
      </c>
      <c r="CO48" s="256">
        <f t="shared" si="182"/>
        <v>-49462</v>
      </c>
      <c r="CP48" s="369">
        <f t="shared" si="182"/>
        <v>-40125</v>
      </c>
      <c r="CQ48" s="338">
        <f t="shared" si="182"/>
        <v>29871</v>
      </c>
      <c r="CR48" s="256">
        <f t="shared" si="182"/>
        <v>-3357</v>
      </c>
      <c r="CS48" s="256">
        <f t="shared" si="182"/>
        <v>6599</v>
      </c>
      <c r="CT48" s="256">
        <f t="shared" si="182"/>
        <v>-26903</v>
      </c>
      <c r="CU48" s="256">
        <f t="shared" si="182"/>
        <v>1490</v>
      </c>
      <c r="CV48" s="256">
        <f t="shared" si="182"/>
        <v>-35575</v>
      </c>
      <c r="CW48" s="256">
        <f t="shared" si="182"/>
        <v>13649</v>
      </c>
      <c r="CX48" s="256">
        <f t="shared" si="182"/>
        <v>-16170</v>
      </c>
      <c r="CY48" s="256">
        <f t="shared" si="183"/>
        <v>8108</v>
      </c>
      <c r="CZ48" s="256">
        <f t="shared" si="183"/>
        <v>-47445</v>
      </c>
      <c r="DA48" s="256">
        <f t="shared" si="183"/>
        <v>60969</v>
      </c>
      <c r="DB48" s="369">
        <f t="shared" si="183"/>
        <v>42565</v>
      </c>
      <c r="DC48" s="369">
        <f t="shared" si="183"/>
        <v>-35354</v>
      </c>
      <c r="DD48" s="369">
        <f t="shared" si="183"/>
        <v>44599</v>
      </c>
      <c r="DE48" s="369">
        <f t="shared" si="183"/>
        <v>-9447</v>
      </c>
      <c r="DF48" s="369">
        <f t="shared" si="183"/>
        <v>31850</v>
      </c>
      <c r="DG48" s="369">
        <f t="shared" si="183"/>
        <v>7773</v>
      </c>
      <c r="DH48" s="369">
        <f t="shared" si="183"/>
        <v>-4355</v>
      </c>
      <c r="DI48" s="369">
        <f t="shared" si="184"/>
        <v>-65628</v>
      </c>
      <c r="DJ48" s="369">
        <f t="shared" si="184"/>
        <v>9831</v>
      </c>
      <c r="DK48" s="369">
        <f t="shared" si="184"/>
        <v>83620</v>
      </c>
      <c r="DL48" s="369">
        <f t="shared" si="184"/>
        <v>-57164</v>
      </c>
      <c r="DM48" s="369">
        <f t="shared" si="184"/>
        <v>-61258</v>
      </c>
      <c r="DN48" s="369">
        <f t="shared" si="184"/>
        <v>-3672</v>
      </c>
      <c r="DO48" s="369">
        <f t="shared" si="184"/>
        <v>2532</v>
      </c>
      <c r="DP48" s="369">
        <f t="shared" si="184"/>
        <v>3225</v>
      </c>
      <c r="DQ48" s="369">
        <f t="shared" si="184"/>
        <v>78014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81616</v>
      </c>
    </row>
    <row r="49" spans="1:132" s="31" customFormat="1" ht="15">
      <c r="A49" s="139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5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5">
        <v>15283</v>
      </c>
      <c r="BI49" s="468">
        <v>15316</v>
      </c>
      <c r="BJ49" s="532">
        <v>52753</v>
      </c>
      <c r="BK49" s="295">
        <v>13621</v>
      </c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80"/>
        <v>44783.349999999999</v>
      </c>
      <c r="BV49" s="37">
        <f t="shared" si="180"/>
        <v>13367.719999999999</v>
      </c>
      <c r="BW49" s="37">
        <f t="shared" si="180"/>
        <v>15739</v>
      </c>
      <c r="BX49" s="37">
        <f t="shared" si="180"/>
        <v>78331.509999999995</v>
      </c>
      <c r="BY49" s="37">
        <f t="shared" si="180"/>
        <v>653.88000000000102</v>
      </c>
      <c r="BZ49" s="37">
        <f t="shared" si="180"/>
        <v>5735.1800000000003</v>
      </c>
      <c r="CA49" s="37">
        <f t="shared" si="180"/>
        <v>13642.49</v>
      </c>
      <c r="CB49" s="37">
        <f t="shared" si="180"/>
        <v>33608.650000000001</v>
      </c>
      <c r="CC49" s="37">
        <f t="shared" si="180"/>
        <v>10086.950000000001</v>
      </c>
      <c r="CD49" s="389">
        <f t="shared" si="180"/>
        <v>40082.279999999999</v>
      </c>
      <c r="CE49" s="412">
        <f t="shared" si="181"/>
        <v>29.460000000000001</v>
      </c>
      <c r="CF49" s="37">
        <f t="shared" si="181"/>
        <v>22604.950000000001</v>
      </c>
      <c r="CG49" s="37">
        <f t="shared" si="181"/>
        <v>-33441.139999999999</v>
      </c>
      <c r="CH49" s="37">
        <f t="shared" si="181"/>
        <v>-10117</v>
      </c>
      <c r="CI49" s="37">
        <f t="shared" si="181"/>
        <v>1130</v>
      </c>
      <c r="CJ49" s="230">
        <f t="shared" si="181"/>
        <v>-78928</v>
      </c>
      <c r="CK49" s="230">
        <f t="shared" si="181"/>
        <v>-6441</v>
      </c>
      <c r="CL49" s="230">
        <f t="shared" si="181"/>
        <v>-6159</v>
      </c>
      <c r="CM49" s="256">
        <f t="shared" si="181"/>
        <v>16859</v>
      </c>
      <c r="CN49" s="256">
        <f t="shared" si="181"/>
        <v>10625</v>
      </c>
      <c r="CO49" s="256">
        <f t="shared" si="182"/>
        <v>41200</v>
      </c>
      <c r="CP49" s="369">
        <f t="shared" si="182"/>
        <v>-48339</v>
      </c>
      <c r="CQ49" s="338">
        <f t="shared" si="182"/>
        <v>76292</v>
      </c>
      <c r="CR49" s="256">
        <f t="shared" si="182"/>
        <v>17462</v>
      </c>
      <c r="CS49" s="256">
        <f t="shared" si="182"/>
        <v>999</v>
      </c>
      <c r="CT49" s="256">
        <f t="shared" si="182"/>
        <v>119953</v>
      </c>
      <c r="CU49" s="256">
        <f t="shared" si="182"/>
        <v>31718</v>
      </c>
      <c r="CV49" s="256">
        <f t="shared" si="182"/>
        <v>30086</v>
      </c>
      <c r="CW49" s="256">
        <f t="shared" si="182"/>
        <v>243</v>
      </c>
      <c r="CX49" s="256">
        <f t="shared" si="182"/>
        <v>-24515</v>
      </c>
      <c r="CY49" s="256">
        <f t="shared" si="183"/>
        <v>58526</v>
      </c>
      <c r="CZ49" s="256">
        <f t="shared" si="183"/>
        <v>-3587</v>
      </c>
      <c r="DA49" s="256">
        <f t="shared" si="183"/>
        <v>-36740</v>
      </c>
      <c r="DB49" s="369">
        <f t="shared" si="183"/>
        <v>2284</v>
      </c>
      <c r="DC49" s="369">
        <f t="shared" si="183"/>
        <v>-62481</v>
      </c>
      <c r="DD49" s="369">
        <f t="shared" si="183"/>
        <v>-24805</v>
      </c>
      <c r="DE49" s="369">
        <f t="shared" si="183"/>
        <v>-2846</v>
      </c>
      <c r="DF49" s="369">
        <f t="shared" si="183"/>
        <v>-101865</v>
      </c>
      <c r="DG49" s="369">
        <f t="shared" si="183"/>
        <v>-7574</v>
      </c>
      <c r="DH49" s="369">
        <f t="shared" si="183"/>
        <v>25819</v>
      </c>
      <c r="DI49" s="369">
        <f t="shared" si="184"/>
        <v>-6964</v>
      </c>
      <c r="DJ49" s="369">
        <f t="shared" si="184"/>
        <v>25427</v>
      </c>
      <c r="DK49" s="369">
        <f t="shared" si="184"/>
        <v>-26052</v>
      </c>
      <c r="DL49" s="369">
        <f t="shared" si="184"/>
        <v>-20099</v>
      </c>
      <c r="DM49" s="369">
        <f t="shared" si="184"/>
        <v>-465</v>
      </c>
      <c r="DN49" s="369">
        <f t="shared" si="184"/>
        <v>-1459</v>
      </c>
      <c r="DO49" s="369">
        <f t="shared" si="184"/>
        <v>1475</v>
      </c>
      <c r="DP49" s="369">
        <f t="shared" si="184"/>
        <v>22700</v>
      </c>
      <c r="DQ49" s="369">
        <f t="shared" si="184"/>
        <v>4125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13621</v>
      </c>
    </row>
    <row r="50" spans="1:132" s="123" customFormat="1" ht="15">
      <c r="A50" s="140"/>
      <c r="B50" s="32" t="s">
        <v>144</v>
      </c>
      <c r="C50" s="133">
        <f t="shared" si="185" ref="C50:Q50">SUM(C45:C49)</f>
        <v>259539.65000000002</v>
      </c>
      <c r="D50" s="134">
        <f t="shared" si="185"/>
        <v>252429.85000000001</v>
      </c>
      <c r="E50" s="134">
        <f t="shared" si="185"/>
        <v>230762.14000000001</v>
      </c>
      <c r="F50" s="134">
        <f t="shared" si="185"/>
        <v>189722.35999999999</v>
      </c>
      <c r="G50" s="134">
        <f t="shared" si="185"/>
        <v>228458.25999999998</v>
      </c>
      <c r="H50" s="134">
        <f t="shared" si="185"/>
        <v>203928.43000000002</v>
      </c>
      <c r="I50" s="134">
        <f t="shared" si="185"/>
        <v>281155.04999999999</v>
      </c>
      <c r="J50" s="134">
        <f t="shared" si="185"/>
        <v>267851.63999999996</v>
      </c>
      <c r="K50" s="134">
        <f t="shared" si="185"/>
        <v>338525.89000000001</v>
      </c>
      <c r="L50" s="135">
        <f t="shared" si="185"/>
        <v>311317.64000000001</v>
      </c>
      <c r="M50" s="134">
        <f t="shared" si="185"/>
        <v>324389.33999999997</v>
      </c>
      <c r="N50" s="134">
        <f t="shared" si="185"/>
        <v>326823.26999999996</v>
      </c>
      <c r="O50" s="134">
        <f t="shared" si="185"/>
        <v>356099.83000000002</v>
      </c>
      <c r="P50" s="134">
        <f t="shared" si="185"/>
        <v>456436</v>
      </c>
      <c r="Q50" s="134">
        <f t="shared" si="185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6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6">
        <v>346545</v>
      </c>
      <c r="BI50" s="469">
        <v>302893</v>
      </c>
      <c r="BJ50" s="533">
        <v>404159</v>
      </c>
      <c r="BK50" s="296">
        <v>523800</v>
      </c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86" ref="BU50:BY50">SUM(BU45:BU49)</f>
        <v>96560.179999999993</v>
      </c>
      <c r="BV50" s="136">
        <f t="shared" si="186"/>
        <v>204006.14999999999</v>
      </c>
      <c r="BW50" s="136">
        <f t="shared" si="186"/>
        <v>153070.85999999999</v>
      </c>
      <c r="BX50" s="136">
        <f t="shared" si="186"/>
        <v>176206.64000000001</v>
      </c>
      <c r="BY50" s="136">
        <f t="shared" si="186"/>
        <v>195024.73999999999</v>
      </c>
      <c r="BZ50" s="136">
        <f t="shared" si="187" ref="BZ50:CH50">SUM(BZ45:BZ49)</f>
        <v>170613.56999999998</v>
      </c>
      <c r="CA50" s="136">
        <f t="shared" si="187"/>
        <v>167582.94999999998</v>
      </c>
      <c r="CB50" s="136">
        <f t="shared" si="187"/>
        <v>225040.36000000002</v>
      </c>
      <c r="CC50" s="136">
        <f t="shared" si="187"/>
        <v>124087.10999999999</v>
      </c>
      <c r="CD50" s="390">
        <f t="shared" si="187"/>
        <v>122117.36000000002</v>
      </c>
      <c r="CE50" s="413">
        <f t="shared" si="187"/>
        <v>20295.659999999996</v>
      </c>
      <c r="CF50" s="136">
        <f t="shared" si="187"/>
        <v>91876.729999999996</v>
      </c>
      <c r="CG50" s="136">
        <f t="shared" si="187"/>
        <v>-21676.829999999998</v>
      </c>
      <c r="CH50" s="136">
        <f t="shared" si="187"/>
        <v>-88739</v>
      </c>
      <c r="CI50" s="136">
        <f t="shared" si="188" ref="CI50:CJ50">SUM(CI45:CI49)</f>
        <v>-114117</v>
      </c>
      <c r="CJ50" s="231">
        <f t="shared" si="188"/>
        <v>-84457</v>
      </c>
      <c r="CK50" s="231">
        <f t="shared" si="189" ref="CK50">SUM(CK45:CK49)</f>
        <v>-78168</v>
      </c>
      <c r="CL50" s="231">
        <f t="shared" si="190" ref="CL50:CM50">SUM(CL45:CL49)</f>
        <v>-39244</v>
      </c>
      <c r="CM50" s="257">
        <f t="shared" si="190"/>
        <v>-75804</v>
      </c>
      <c r="CN50" s="257">
        <f t="shared" si="191" ref="CN50:CO50">SUM(CN45:CN49)</f>
        <v>122287</v>
      </c>
      <c r="CO50" s="257">
        <f t="shared" si="191"/>
        <v>-57717</v>
      </c>
      <c r="CP50" s="370">
        <f t="shared" si="192" ref="CP50:CQ50">SUM(CP45:CP49)</f>
        <v>-145640</v>
      </c>
      <c r="CQ50" s="339">
        <f t="shared" si="192"/>
        <v>155208</v>
      </c>
      <c r="CR50" s="257">
        <f t="shared" si="193" ref="CR50">SUM(CR45:CR49)</f>
        <v>-60519</v>
      </c>
      <c r="CS50" s="257">
        <f t="shared" si="194" ref="CS50">SUM(CS45:CS49)</f>
        <v>15326</v>
      </c>
      <c r="CT50" s="257">
        <f t="shared" si="195" ref="CT50">SUM(CT45:CT49)</f>
        <v>-38944</v>
      </c>
      <c r="CU50" s="257">
        <f t="shared" si="196" ref="CU50">SUM(CU45:CU49)</f>
        <v>12546</v>
      </c>
      <c r="CV50" s="257">
        <f t="shared" si="197" ref="CV50">SUM(CV45:CV49)</f>
        <v>-4626</v>
      </c>
      <c r="CW50" s="257">
        <f t="shared" si="198" ref="CW50">SUM(CW45:CW49)</f>
        <v>51490</v>
      </c>
      <c r="CX50" s="257">
        <f t="shared" si="199" ref="CX50">SUM(CX45:CX49)</f>
        <v>-114143</v>
      </c>
      <c r="CY50" s="257">
        <f t="shared" si="200" ref="CY50">SUM(CY45:CY49)</f>
        <v>71218</v>
      </c>
      <c r="CZ50" s="257">
        <f t="shared" si="201" ref="CZ50">SUM(CZ45:CZ49)</f>
        <v>-159343</v>
      </c>
      <c r="DA50" s="257">
        <f t="shared" si="202" ref="DA50">SUM(DA45:DA49)</f>
        <v>-45065</v>
      </c>
      <c r="DB50" s="370">
        <f t="shared" si="203" ref="DB50">SUM(DB45:DB49)</f>
        <v>48685</v>
      </c>
      <c r="DC50" s="370">
        <f t="shared" si="204" ref="DC50">SUM(DC45:DC49)</f>
        <v>-166005</v>
      </c>
      <c r="DD50" s="370">
        <f t="shared" si="205" ref="DD50">SUM(DD45:DD49)</f>
        <v>130555</v>
      </c>
      <c r="DE50" s="370">
        <f t="shared" si="206" ref="DE50">SUM(DE45:DE49)</f>
        <v>-34061</v>
      </c>
      <c r="DF50" s="370">
        <f t="shared" si="207" ref="DF50">SUM(DF45:DF49)</f>
        <v>28725</v>
      </c>
      <c r="DG50" s="370">
        <f t="shared" si="208" ref="DG50">SUM(DG45:DG49)</f>
        <v>113659</v>
      </c>
      <c r="DH50" s="370">
        <f t="shared" si="209" ref="DH50">SUM(DH45:DH49)</f>
        <v>5517</v>
      </c>
      <c r="DI50" s="370">
        <f t="shared" si="210" ref="DI50">SUM(DI45:DI49)</f>
        <v>-184231</v>
      </c>
      <c r="DJ50" s="370">
        <f t="shared" si="211" ref="DJ50">SUM(DJ45:DJ49)</f>
        <v>143193</v>
      </c>
      <c r="DK50" s="370">
        <f t="shared" si="212" ref="DK50:DL50">SUM(DK45:DK49)</f>
        <v>129680</v>
      </c>
      <c r="DL50" s="370">
        <f t="shared" si="212"/>
        <v>-118944</v>
      </c>
      <c r="DM50" s="370">
        <f t="shared" si="213" ref="DM50:DN50">SUM(DM45:DM49)</f>
        <v>-30366</v>
      </c>
      <c r="DN50" s="370">
        <f t="shared" si="213"/>
        <v>10065</v>
      </c>
      <c r="DO50" s="370">
        <f t="shared" si="214" ref="DO50:DP50">SUM(DO45:DO49)</f>
        <v>-30995</v>
      </c>
      <c r="DP50" s="370">
        <f t="shared" si="214"/>
        <v>-84577</v>
      </c>
      <c r="DQ50" s="370">
        <f t="shared" si="215" ref="DQ50">SUM(DQ45:DQ49)</f>
        <v>208112</v>
      </c>
      <c r="EA50" s="330"/>
      <c r="EB50" s="38">
        <f>SUM(EB45:EB49)</f>
        <v>523800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470"/>
      <c r="BJ51" s="534"/>
      <c r="BK51" s="297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58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5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5">
        <v>79756</v>
      </c>
      <c r="BI52" s="468">
        <v>68797</v>
      </c>
      <c r="BJ52" s="532">
        <v>94536</v>
      </c>
      <c r="BK52" s="295">
        <v>104027</v>
      </c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16" ref="BU52:CD56">O52-C52</f>
        <v>28098.720000000001</v>
      </c>
      <c r="BV52" s="37">
        <f t="shared" si="216"/>
        <v>78623.990000000005</v>
      </c>
      <c r="BW52" s="37">
        <f t="shared" si="216"/>
        <v>66393.339999999997</v>
      </c>
      <c r="BX52" s="37">
        <f t="shared" si="216"/>
        <v>79267.589999999997</v>
      </c>
      <c r="BY52" s="37">
        <f t="shared" si="216"/>
        <v>70793.899999999994</v>
      </c>
      <c r="BZ52" s="37">
        <f t="shared" si="216"/>
        <v>57179.230000000003</v>
      </c>
      <c r="CA52" s="37">
        <f t="shared" si="216"/>
        <v>78993.26999999999</v>
      </c>
      <c r="CB52" s="37">
        <f t="shared" si="216"/>
        <v>127958.55</v>
      </c>
      <c r="CC52" s="37">
        <f t="shared" si="216"/>
        <v>118586.14999999999</v>
      </c>
      <c r="CD52" s="389">
        <f t="shared" si="216"/>
        <v>67847.339999999997</v>
      </c>
      <c r="CE52" s="412">
        <f t="shared" si="217" ref="CE52:CN56">Y52-M52</f>
        <v>50703.559999999998</v>
      </c>
      <c r="CF52" s="37">
        <f t="shared" si="217"/>
        <v>71497.830000000002</v>
      </c>
      <c r="CG52" s="37">
        <f t="shared" si="217"/>
        <v>55616.949999999997</v>
      </c>
      <c r="CH52" s="37">
        <f t="shared" si="217"/>
        <v>14335</v>
      </c>
      <c r="CI52" s="37">
        <f t="shared" si="217"/>
        <v>-5392</v>
      </c>
      <c r="CJ52" s="230">
        <f t="shared" si="217"/>
        <v>-30987</v>
      </c>
      <c r="CK52" s="230">
        <f t="shared" si="217"/>
        <v>-33030</v>
      </c>
      <c r="CL52" s="230">
        <f t="shared" si="217"/>
        <v>-29595</v>
      </c>
      <c r="CM52" s="256">
        <f t="shared" si="217"/>
        <v>-42514</v>
      </c>
      <c r="CN52" s="256">
        <f t="shared" si="217"/>
        <v>-102825</v>
      </c>
      <c r="CO52" s="256">
        <f t="shared" si="218" ref="CO52:CX56">AI52-W52</f>
        <v>-64012</v>
      </c>
      <c r="CP52" s="369">
        <f t="shared" si="218"/>
        <v>-30842</v>
      </c>
      <c r="CQ52" s="338">
        <f t="shared" si="218"/>
        <v>-38625</v>
      </c>
      <c r="CR52" s="256">
        <f t="shared" si="218"/>
        <v>-43843</v>
      </c>
      <c r="CS52" s="256">
        <f t="shared" si="218"/>
        <v>-55361</v>
      </c>
      <c r="CT52" s="256">
        <f t="shared" si="218"/>
        <v>-23877</v>
      </c>
      <c r="CU52" s="256">
        <f t="shared" si="218"/>
        <v>-44876</v>
      </c>
      <c r="CV52" s="256">
        <f t="shared" si="218"/>
        <v>-34602</v>
      </c>
      <c r="CW52" s="256">
        <f t="shared" si="218"/>
        <v>-23532</v>
      </c>
      <c r="CX52" s="256">
        <f t="shared" si="218"/>
        <v>-11264</v>
      </c>
      <c r="CY52" s="256">
        <f t="shared" si="219" ref="CY52:DH56">AS52-AG52</f>
        <v>-19310</v>
      </c>
      <c r="CZ52" s="256">
        <f t="shared" si="219"/>
        <v>-20601</v>
      </c>
      <c r="DA52" s="256">
        <f t="shared" si="219"/>
        <v>-21445</v>
      </c>
      <c r="DB52" s="369">
        <f t="shared" si="219"/>
        <v>-36038</v>
      </c>
      <c r="DC52" s="369">
        <f t="shared" si="219"/>
        <v>-25694</v>
      </c>
      <c r="DD52" s="369">
        <f t="shared" si="219"/>
        <v>-1227</v>
      </c>
      <c r="DE52" s="369">
        <f t="shared" si="219"/>
        <v>10034</v>
      </c>
      <c r="DF52" s="369">
        <f t="shared" si="219"/>
        <v>-40105</v>
      </c>
      <c r="DG52" s="369">
        <f t="shared" si="219"/>
        <v>24835</v>
      </c>
      <c r="DH52" s="369">
        <f t="shared" si="219"/>
        <v>40256</v>
      </c>
      <c r="DI52" s="369">
        <f t="shared" si="220" ref="DI52:DQ56">BC52-AQ52</f>
        <v>2749</v>
      </c>
      <c r="DJ52" s="369">
        <f t="shared" si="220"/>
        <v>5491</v>
      </c>
      <c r="DK52" s="369">
        <f t="shared" si="220"/>
        <v>11358</v>
      </c>
      <c r="DL52" s="369">
        <f t="shared" si="220"/>
        <v>15245</v>
      </c>
      <c r="DM52" s="369">
        <f t="shared" si="220"/>
        <v>15034</v>
      </c>
      <c r="DN52" s="369">
        <f t="shared" si="220"/>
        <v>7568</v>
      </c>
      <c r="DO52" s="369">
        <f t="shared" si="220"/>
        <v>15484</v>
      </c>
      <c r="DP52" s="369">
        <f t="shared" si="220"/>
        <v>-726</v>
      </c>
      <c r="DQ52" s="369">
        <f t="shared" si="220"/>
        <v>-9118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104027</v>
      </c>
    </row>
    <row r="53" spans="1:132" s="31" customFormat="1" ht="15">
      <c r="A53" s="139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5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5">
        <v>4160</v>
      </c>
      <c r="BI53" s="468">
        <v>5553</v>
      </c>
      <c r="BJ53" s="532">
        <v>8992</v>
      </c>
      <c r="BK53" s="295">
        <v>8476</v>
      </c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16"/>
        <v>-1087.7299999999996</v>
      </c>
      <c r="BV53" s="37">
        <f t="shared" si="216"/>
        <v>-96.449999999999818</v>
      </c>
      <c r="BW53" s="37">
        <f t="shared" si="216"/>
        <v>170.25</v>
      </c>
      <c r="BX53" s="37">
        <f t="shared" si="216"/>
        <v>1624.0300000000002</v>
      </c>
      <c r="BY53" s="37">
        <f t="shared" si="216"/>
        <v>1720.5599999999999</v>
      </c>
      <c r="BZ53" s="37">
        <f t="shared" si="216"/>
        <v>1716.75</v>
      </c>
      <c r="CA53" s="37">
        <f t="shared" si="216"/>
        <v>1799.0599999999999</v>
      </c>
      <c r="CB53" s="37">
        <f t="shared" si="216"/>
        <v>871.69999999999982</v>
      </c>
      <c r="CC53" s="37">
        <f t="shared" si="216"/>
        <v>787.23000000000002</v>
      </c>
      <c r="CD53" s="389">
        <f t="shared" si="216"/>
        <v>354.17000000000007</v>
      </c>
      <c r="CE53" s="412">
        <f t="shared" si="217"/>
        <v>356.17000000000007</v>
      </c>
      <c r="CF53" s="37">
        <f t="shared" si="217"/>
        <v>2933.6199999999999</v>
      </c>
      <c r="CG53" s="37">
        <f t="shared" si="217"/>
        <v>5294.3199999999997</v>
      </c>
      <c r="CH53" s="37">
        <f t="shared" si="217"/>
        <v>5186</v>
      </c>
      <c r="CI53" s="37">
        <f t="shared" si="217"/>
        <v>6261</v>
      </c>
      <c r="CJ53" s="230">
        <f t="shared" si="217"/>
        <v>2468</v>
      </c>
      <c r="CK53" s="230">
        <f t="shared" si="217"/>
        <v>322</v>
      </c>
      <c r="CL53" s="230">
        <f t="shared" si="217"/>
        <v>1121</v>
      </c>
      <c r="CM53" s="256">
        <f t="shared" si="217"/>
        <v>685</v>
      </c>
      <c r="CN53" s="256">
        <f t="shared" si="217"/>
        <v>452</v>
      </c>
      <c r="CO53" s="256">
        <f t="shared" si="218"/>
        <v>-583</v>
      </c>
      <c r="CP53" s="369">
        <f t="shared" si="218"/>
        <v>7630</v>
      </c>
      <c r="CQ53" s="338">
        <f t="shared" si="218"/>
        <v>251</v>
      </c>
      <c r="CR53" s="256">
        <f t="shared" si="218"/>
        <v>46</v>
      </c>
      <c r="CS53" s="256">
        <f t="shared" si="218"/>
        <v>-3566</v>
      </c>
      <c r="CT53" s="256">
        <f t="shared" si="218"/>
        <v>-1035</v>
      </c>
      <c r="CU53" s="256">
        <f t="shared" si="218"/>
        <v>-3860</v>
      </c>
      <c r="CV53" s="256">
        <f t="shared" si="218"/>
        <v>-905</v>
      </c>
      <c r="CW53" s="256">
        <f t="shared" si="218"/>
        <v>-1010</v>
      </c>
      <c r="CX53" s="256">
        <f t="shared" si="218"/>
        <v>-2424</v>
      </c>
      <c r="CY53" s="256">
        <f t="shared" si="219"/>
        <v>-933</v>
      </c>
      <c r="CZ53" s="256">
        <f t="shared" si="219"/>
        <v>-1423</v>
      </c>
      <c r="DA53" s="256">
        <f t="shared" si="219"/>
        <v>636</v>
      </c>
      <c r="DB53" s="369">
        <f t="shared" si="219"/>
        <v>-9021</v>
      </c>
      <c r="DC53" s="369">
        <f t="shared" si="219"/>
        <v>-189</v>
      </c>
      <c r="DD53" s="369">
        <f t="shared" si="219"/>
        <v>-949</v>
      </c>
      <c r="DE53" s="369">
        <f t="shared" si="219"/>
        <v>624</v>
      </c>
      <c r="DF53" s="369">
        <f t="shared" si="219"/>
        <v>-3452</v>
      </c>
      <c r="DG53" s="369">
        <f t="shared" si="219"/>
        <v>-1633</v>
      </c>
      <c r="DH53" s="369">
        <f t="shared" si="219"/>
        <v>-353</v>
      </c>
      <c r="DI53" s="369">
        <f t="shared" si="220"/>
        <v>-822</v>
      </c>
      <c r="DJ53" s="369">
        <f t="shared" si="220"/>
        <v>-272</v>
      </c>
      <c r="DK53" s="369">
        <f t="shared" si="220"/>
        <v>-1018</v>
      </c>
      <c r="DL53" s="369">
        <f t="shared" si="220"/>
        <v>1207</v>
      </c>
      <c r="DM53" s="369">
        <f t="shared" si="220"/>
        <v>822</v>
      </c>
      <c r="DN53" s="369">
        <f t="shared" si="220"/>
        <v>1620</v>
      </c>
      <c r="DO53" s="369">
        <f t="shared" si="220"/>
        <v>1937</v>
      </c>
      <c r="DP53" s="369">
        <f t="shared" si="220"/>
        <v>2925</v>
      </c>
      <c r="DQ53" s="369">
        <f t="shared" si="220"/>
        <v>1521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8476</v>
      </c>
    </row>
    <row r="54" spans="1:132" s="31" customFormat="1" ht="15">
      <c r="A54" s="139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5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5">
        <v>10069</v>
      </c>
      <c r="BI54" s="468">
        <v>9227</v>
      </c>
      <c r="BJ54" s="532">
        <v>14311</v>
      </c>
      <c r="BK54" s="295">
        <v>11158</v>
      </c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16"/>
        <v>4251.4199999999983</v>
      </c>
      <c r="BV54" s="37">
        <f t="shared" si="216"/>
        <v>16344.75</v>
      </c>
      <c r="BW54" s="37">
        <f t="shared" si="216"/>
        <v>15483.25</v>
      </c>
      <c r="BX54" s="37">
        <f t="shared" si="216"/>
        <v>13879.860000000001</v>
      </c>
      <c r="BY54" s="37">
        <f t="shared" si="216"/>
        <v>18861.150000000001</v>
      </c>
      <c r="BZ54" s="37">
        <f t="shared" si="216"/>
        <v>-2847.4899999999998</v>
      </c>
      <c r="CA54" s="37">
        <f t="shared" si="216"/>
        <v>-326.64999999999964</v>
      </c>
      <c r="CB54" s="37">
        <f t="shared" si="216"/>
        <v>-6265.9300000000003</v>
      </c>
      <c r="CC54" s="37">
        <f t="shared" si="216"/>
        <v>12407.040000000001</v>
      </c>
      <c r="CD54" s="389">
        <f t="shared" si="216"/>
        <v>-2569.1700000000001</v>
      </c>
      <c r="CE54" s="412">
        <f t="shared" si="217"/>
        <v>5907.0200000000004</v>
      </c>
      <c r="CF54" s="37">
        <f t="shared" si="217"/>
        <v>5985.6599999999999</v>
      </c>
      <c r="CG54" s="37">
        <f t="shared" si="217"/>
        <v>-2141.9599999999991</v>
      </c>
      <c r="CH54" s="37">
        <f t="shared" si="217"/>
        <v>-12387</v>
      </c>
      <c r="CI54" s="37">
        <f t="shared" si="217"/>
        <v>-17404</v>
      </c>
      <c r="CJ54" s="230">
        <f t="shared" si="217"/>
        <v>-6056</v>
      </c>
      <c r="CK54" s="230">
        <f t="shared" si="217"/>
        <v>-13514</v>
      </c>
      <c r="CL54" s="230">
        <f t="shared" si="217"/>
        <v>-2122</v>
      </c>
      <c r="CM54" s="256">
        <f t="shared" si="217"/>
        <v>903</v>
      </c>
      <c r="CN54" s="256">
        <f t="shared" si="217"/>
        <v>-5471</v>
      </c>
      <c r="CO54" s="256">
        <f t="shared" si="218"/>
        <v>-6093</v>
      </c>
      <c r="CP54" s="369">
        <f t="shared" si="218"/>
        <v>6544</v>
      </c>
      <c r="CQ54" s="338">
        <f t="shared" si="218"/>
        <v>-592</v>
      </c>
      <c r="CR54" s="256">
        <f t="shared" si="218"/>
        <v>2904</v>
      </c>
      <c r="CS54" s="256">
        <f t="shared" si="218"/>
        <v>4185</v>
      </c>
      <c r="CT54" s="256">
        <f t="shared" si="218"/>
        <v>10721</v>
      </c>
      <c r="CU54" s="256">
        <f t="shared" si="218"/>
        <v>8275</v>
      </c>
      <c r="CV54" s="256">
        <f t="shared" si="218"/>
        <v>-984</v>
      </c>
      <c r="CW54" s="256">
        <f t="shared" si="218"/>
        <v>5669</v>
      </c>
      <c r="CX54" s="256">
        <f t="shared" si="218"/>
        <v>832</v>
      </c>
      <c r="CY54" s="256">
        <f t="shared" si="219"/>
        <v>-4642</v>
      </c>
      <c r="CZ54" s="256">
        <f t="shared" si="219"/>
        <v>-2015</v>
      </c>
      <c r="DA54" s="256">
        <f t="shared" si="219"/>
        <v>4124</v>
      </c>
      <c r="DB54" s="369">
        <f t="shared" si="219"/>
        <v>-10364</v>
      </c>
      <c r="DC54" s="369">
        <f t="shared" si="219"/>
        <v>-6292</v>
      </c>
      <c r="DD54" s="369">
        <f t="shared" si="219"/>
        <v>-281</v>
      </c>
      <c r="DE54" s="369">
        <f t="shared" si="219"/>
        <v>-9866</v>
      </c>
      <c r="DF54" s="369">
        <f t="shared" si="219"/>
        <v>-18137</v>
      </c>
      <c r="DG54" s="369">
        <f t="shared" si="219"/>
        <v>-8516</v>
      </c>
      <c r="DH54" s="369">
        <f t="shared" si="219"/>
        <v>-3489</v>
      </c>
      <c r="DI54" s="369">
        <f t="shared" si="220"/>
        <v>-9346</v>
      </c>
      <c r="DJ54" s="369">
        <f t="shared" si="220"/>
        <v>-5040</v>
      </c>
      <c r="DK54" s="369">
        <f t="shared" si="220"/>
        <v>-2232</v>
      </c>
      <c r="DL54" s="369">
        <f t="shared" si="220"/>
        <v>5920</v>
      </c>
      <c r="DM54" s="369">
        <f t="shared" si="220"/>
        <v>-6764</v>
      </c>
      <c r="DN54" s="369">
        <f t="shared" si="220"/>
        <v>2382</v>
      </c>
      <c r="DO54" s="369">
        <f t="shared" si="220"/>
        <v>1379</v>
      </c>
      <c r="DP54" s="369">
        <f t="shared" si="220"/>
        <v>687</v>
      </c>
      <c r="DQ54" s="369">
        <f t="shared" si="220"/>
        <v>3965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11158</v>
      </c>
    </row>
    <row r="55" spans="1:132" s="31" customFormat="1" ht="15">
      <c r="A55" s="139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5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5">
        <v>8397</v>
      </c>
      <c r="BI55" s="468">
        <v>3267</v>
      </c>
      <c r="BJ55" s="532">
        <v>6232</v>
      </c>
      <c r="BK55" s="295">
        <v>274</v>
      </c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16"/>
        <v>4172.1800000000003</v>
      </c>
      <c r="BV55" s="37">
        <f t="shared" si="216"/>
        <v>7543.0799999999999</v>
      </c>
      <c r="BW55" s="37">
        <f t="shared" si="216"/>
        <v>6914.4200000000001</v>
      </c>
      <c r="BX55" s="37">
        <f t="shared" si="216"/>
        <v>2739.1300000000001</v>
      </c>
      <c r="BY55" s="37">
        <f t="shared" si="216"/>
        <v>958.90000000000009</v>
      </c>
      <c r="BZ55" s="37">
        <f t="shared" si="216"/>
        <v>-43.149999999999636</v>
      </c>
      <c r="CA55" s="37">
        <f t="shared" si="216"/>
        <v>963.90999999999985</v>
      </c>
      <c r="CB55" s="37">
        <f t="shared" si="216"/>
        <v>3545.7600000000002</v>
      </c>
      <c r="CC55" s="37">
        <f t="shared" si="216"/>
        <v>-160.01000000000022</v>
      </c>
      <c r="CD55" s="389">
        <f t="shared" si="216"/>
        <v>8878.2700000000004</v>
      </c>
      <c r="CE55" s="412">
        <f t="shared" si="217"/>
        <v>-4184.1100000000006</v>
      </c>
      <c r="CF55" s="37">
        <f t="shared" si="217"/>
        <v>-3052.9799999999996</v>
      </c>
      <c r="CG55" s="37">
        <f t="shared" si="217"/>
        <v>-5100.4200000000001</v>
      </c>
      <c r="CH55" s="37">
        <f t="shared" si="217"/>
        <v>-8978</v>
      </c>
      <c r="CI55" s="37">
        <f t="shared" si="217"/>
        <v>-7660</v>
      </c>
      <c r="CJ55" s="230">
        <f t="shared" si="217"/>
        <v>-2790</v>
      </c>
      <c r="CK55" s="230">
        <f t="shared" si="217"/>
        <v>-3853</v>
      </c>
      <c r="CL55" s="230">
        <f t="shared" si="217"/>
        <v>-2851</v>
      </c>
      <c r="CM55" s="256">
        <f t="shared" si="217"/>
        <v>1214</v>
      </c>
      <c r="CN55" s="256">
        <f t="shared" si="217"/>
        <v>-4491</v>
      </c>
      <c r="CO55" s="256">
        <f t="shared" si="218"/>
        <v>-3883</v>
      </c>
      <c r="CP55" s="369">
        <f t="shared" si="218"/>
        <v>-6849</v>
      </c>
      <c r="CQ55" s="338">
        <f t="shared" si="218"/>
        <v>-3743</v>
      </c>
      <c r="CR55" s="256">
        <f t="shared" si="218"/>
        <v>-86</v>
      </c>
      <c r="CS55" s="256">
        <f t="shared" si="218"/>
        <v>-1061</v>
      </c>
      <c r="CT55" s="256">
        <f t="shared" si="218"/>
        <v>126</v>
      </c>
      <c r="CU55" s="256">
        <f t="shared" si="218"/>
        <v>-745</v>
      </c>
      <c r="CV55" s="256">
        <f t="shared" si="218"/>
        <v>147</v>
      </c>
      <c r="CW55" s="256">
        <f t="shared" si="218"/>
        <v>0</v>
      </c>
      <c r="CX55" s="256">
        <f t="shared" si="218"/>
        <v>-1672</v>
      </c>
      <c r="CY55" s="256">
        <f t="shared" si="219"/>
        <v>3404</v>
      </c>
      <c r="CZ55" s="256">
        <f t="shared" si="219"/>
        <v>4317</v>
      </c>
      <c r="DA55" s="256">
        <f t="shared" si="219"/>
        <v>1359</v>
      </c>
      <c r="DB55" s="369">
        <f t="shared" si="219"/>
        <v>-3124</v>
      </c>
      <c r="DC55" s="369">
        <f t="shared" si="219"/>
        <v>2472</v>
      </c>
      <c r="DD55" s="369">
        <f t="shared" si="219"/>
        <v>-223</v>
      </c>
      <c r="DE55" s="369">
        <f t="shared" si="219"/>
        <v>796</v>
      </c>
      <c r="DF55" s="369">
        <f t="shared" si="219"/>
        <v>-520</v>
      </c>
      <c r="DG55" s="369">
        <f t="shared" si="219"/>
        <v>469</v>
      </c>
      <c r="DH55" s="369">
        <f t="shared" si="219"/>
        <v>3413</v>
      </c>
      <c r="DI55" s="369">
        <f t="shared" si="220"/>
        <v>474</v>
      </c>
      <c r="DJ55" s="369">
        <f t="shared" si="220"/>
        <v>439</v>
      </c>
      <c r="DK55" s="369">
        <f t="shared" si="220"/>
        <v>-8096</v>
      </c>
      <c r="DL55" s="369">
        <f t="shared" si="220"/>
        <v>-5984</v>
      </c>
      <c r="DM55" s="369">
        <f t="shared" si="220"/>
        <v>9236</v>
      </c>
      <c r="DN55" s="369">
        <f t="shared" si="220"/>
        <v>4315</v>
      </c>
      <c r="DO55" s="369">
        <f t="shared" si="220"/>
        <v>-153</v>
      </c>
      <c r="DP55" s="369">
        <f t="shared" si="220"/>
        <v>5261</v>
      </c>
      <c r="DQ55" s="369">
        <f t="shared" si="220"/>
        <v>-564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274</v>
      </c>
    </row>
    <row r="56" spans="1:132" s="31" customFormat="1" ht="1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5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5">
        <v>14187</v>
      </c>
      <c r="BI56" s="468">
        <v>15235</v>
      </c>
      <c r="BJ56" s="532">
        <v>14318</v>
      </c>
      <c r="BK56" s="295">
        <v>15928</v>
      </c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16"/>
        <v>2779.98</v>
      </c>
      <c r="BV56" s="37">
        <f t="shared" si="216"/>
        <v>11155</v>
      </c>
      <c r="BW56" s="37">
        <f t="shared" si="216"/>
        <v>557</v>
      </c>
      <c r="BX56" s="37">
        <f t="shared" si="216"/>
        <v>0</v>
      </c>
      <c r="BY56" s="37">
        <f t="shared" si="216"/>
        <v>48.150000000000006</v>
      </c>
      <c r="BZ56" s="37">
        <f t="shared" si="216"/>
        <v>0</v>
      </c>
      <c r="CA56" s="37">
        <f t="shared" si="216"/>
        <v>0</v>
      </c>
      <c r="CB56" s="37">
        <f t="shared" si="216"/>
        <v>896</v>
      </c>
      <c r="CC56" s="37">
        <f t="shared" si="216"/>
        <v>20</v>
      </c>
      <c r="CD56" s="389">
        <f t="shared" si="216"/>
        <v>70</v>
      </c>
      <c r="CE56" s="412">
        <f t="shared" si="217"/>
        <v>0</v>
      </c>
      <c r="CF56" s="37">
        <f t="shared" si="217"/>
        <v>0</v>
      </c>
      <c r="CG56" s="37">
        <f t="shared" si="217"/>
        <v>-2688.98</v>
      </c>
      <c r="CH56" s="37">
        <f t="shared" si="217"/>
        <v>-11155</v>
      </c>
      <c r="CI56" s="37">
        <f t="shared" si="217"/>
        <v>-289</v>
      </c>
      <c r="CJ56" s="230">
        <f t="shared" si="217"/>
        <v>27</v>
      </c>
      <c r="CK56" s="230">
        <f t="shared" si="217"/>
        <v>863</v>
      </c>
      <c r="CL56" s="230">
        <f t="shared" si="217"/>
        <v>212</v>
      </c>
      <c r="CM56" s="256">
        <f t="shared" si="217"/>
        <v>21120</v>
      </c>
      <c r="CN56" s="256">
        <f t="shared" si="217"/>
        <v>27714</v>
      </c>
      <c r="CO56" s="256">
        <f t="shared" si="218"/>
        <v>16220</v>
      </c>
      <c r="CP56" s="369">
        <f t="shared" si="218"/>
        <v>20124</v>
      </c>
      <c r="CQ56" s="338">
        <f t="shared" si="218"/>
        <v>11980</v>
      </c>
      <c r="CR56" s="256">
        <f t="shared" si="218"/>
        <v>3216</v>
      </c>
      <c r="CS56" s="256">
        <f t="shared" si="218"/>
        <v>21207</v>
      </c>
      <c r="CT56" s="256">
        <f t="shared" si="218"/>
        <v>9401</v>
      </c>
      <c r="CU56" s="256">
        <f t="shared" si="218"/>
        <v>12476</v>
      </c>
      <c r="CV56" s="256">
        <f t="shared" si="218"/>
        <v>19195</v>
      </c>
      <c r="CW56" s="256">
        <f t="shared" si="218"/>
        <v>13125</v>
      </c>
      <c r="CX56" s="256">
        <f t="shared" si="218"/>
        <v>9</v>
      </c>
      <c r="CY56" s="256">
        <f t="shared" si="219"/>
        <v>-14718</v>
      </c>
      <c r="CZ56" s="256">
        <f t="shared" si="219"/>
        <v>-28609</v>
      </c>
      <c r="DA56" s="256">
        <f t="shared" si="219"/>
        <v>-16239</v>
      </c>
      <c r="DB56" s="369">
        <f t="shared" si="219"/>
        <v>-20108</v>
      </c>
      <c r="DC56" s="369">
        <f t="shared" si="219"/>
        <v>-1454</v>
      </c>
      <c r="DD56" s="369">
        <f t="shared" si="219"/>
        <v>10254</v>
      </c>
      <c r="DE56" s="369">
        <f t="shared" si="219"/>
        <v>-9934</v>
      </c>
      <c r="DF56" s="369">
        <f t="shared" si="219"/>
        <v>-254</v>
      </c>
      <c r="DG56" s="369">
        <f t="shared" si="219"/>
        <v>-2963</v>
      </c>
      <c r="DH56" s="369">
        <f t="shared" si="219"/>
        <v>-13024</v>
      </c>
      <c r="DI56" s="369">
        <f t="shared" si="220"/>
        <v>-7983</v>
      </c>
      <c r="DJ56" s="369">
        <f t="shared" si="220"/>
        <v>6707</v>
      </c>
      <c r="DK56" s="369">
        <f t="shared" si="220"/>
        <v>5623</v>
      </c>
      <c r="DL56" s="369">
        <f t="shared" si="220"/>
        <v>15973</v>
      </c>
      <c r="DM56" s="369">
        <f t="shared" si="220"/>
        <v>14730</v>
      </c>
      <c r="DN56" s="369">
        <f t="shared" si="220"/>
        <v>14101</v>
      </c>
      <c r="DO56" s="369">
        <f t="shared" si="220"/>
        <v>4709</v>
      </c>
      <c r="DP56" s="369">
        <f t="shared" si="220"/>
        <v>848</v>
      </c>
      <c r="DQ56" s="369">
        <f t="shared" si="220"/>
        <v>4564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15928</v>
      </c>
    </row>
    <row r="57" spans="1:132" s="123" customFormat="1" ht="15">
      <c r="A57" s="140"/>
      <c r="B57" s="32" t="s">
        <v>144</v>
      </c>
      <c r="C57" s="133">
        <f t="shared" si="221" ref="C57:Q57">SUM(C52:C56)</f>
        <v>93242.520000000004</v>
      </c>
      <c r="D57" s="134">
        <f t="shared" si="221"/>
        <v>92520.62999999999</v>
      </c>
      <c r="E57" s="134">
        <f t="shared" si="221"/>
        <v>98437.740000000005</v>
      </c>
      <c r="F57" s="134">
        <f t="shared" si="221"/>
        <v>76083.389999999999</v>
      </c>
      <c r="G57" s="134">
        <f t="shared" si="221"/>
        <v>63586.339999999997</v>
      </c>
      <c r="H57" s="134">
        <f t="shared" si="221"/>
        <v>73416.659999999989</v>
      </c>
      <c r="I57" s="134">
        <f t="shared" si="221"/>
        <v>78087.410000000003</v>
      </c>
      <c r="J57" s="134">
        <f t="shared" si="221"/>
        <v>114467.92</v>
      </c>
      <c r="K57" s="134">
        <f t="shared" si="221"/>
        <v>84708.590000000011</v>
      </c>
      <c r="L57" s="135">
        <f t="shared" si="221"/>
        <v>94050.389999999999</v>
      </c>
      <c r="M57" s="134">
        <f t="shared" si="221"/>
        <v>87826.360000000001</v>
      </c>
      <c r="N57" s="134">
        <f t="shared" si="221"/>
        <v>82218.869999999995</v>
      </c>
      <c r="O57" s="134">
        <f t="shared" si="221"/>
        <v>131457.09</v>
      </c>
      <c r="P57" s="134">
        <f t="shared" si="221"/>
        <v>206091</v>
      </c>
      <c r="Q57" s="134">
        <f t="shared" si="221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6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6">
        <v>116569</v>
      </c>
      <c r="BI57" s="469">
        <v>102079</v>
      </c>
      <c r="BJ57" s="533">
        <v>138389</v>
      </c>
      <c r="BK57" s="296">
        <v>139863</v>
      </c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22" ref="BU57:BY57">SUM(BU52:BU56)</f>
        <v>38214.57</v>
      </c>
      <c r="BV57" s="136">
        <f t="shared" si="222"/>
        <v>113570.37000000001</v>
      </c>
      <c r="BW57" s="136">
        <f t="shared" si="222"/>
        <v>89518.259999999995</v>
      </c>
      <c r="BX57" s="136">
        <f t="shared" si="222"/>
        <v>97510.610000000001</v>
      </c>
      <c r="BY57" s="136">
        <f t="shared" si="222"/>
        <v>92382.659999999974</v>
      </c>
      <c r="BZ57" s="136">
        <f t="shared" si="223" ref="BZ57:CH57">SUM(BZ52:BZ56)</f>
        <v>56005.340000000004</v>
      </c>
      <c r="CA57" s="136">
        <f t="shared" si="223"/>
        <v>81429.589999999997</v>
      </c>
      <c r="CB57" s="136">
        <f t="shared" si="223"/>
        <v>127006.08</v>
      </c>
      <c r="CC57" s="136">
        <f t="shared" si="223"/>
        <v>131640.40999999997</v>
      </c>
      <c r="CD57" s="390">
        <f t="shared" si="223"/>
        <v>74580.610000000001</v>
      </c>
      <c r="CE57" s="413">
        <f t="shared" si="223"/>
        <v>52782.639999999999</v>
      </c>
      <c r="CF57" s="136">
        <f t="shared" si="223"/>
        <v>77364.130000000005</v>
      </c>
      <c r="CG57" s="136">
        <f t="shared" si="223"/>
        <v>50979.909999999996</v>
      </c>
      <c r="CH57" s="136">
        <f t="shared" si="223"/>
        <v>-12999</v>
      </c>
      <c r="CI57" s="136">
        <f t="shared" si="224" ref="CI57:CJ57">SUM(CI52:CI56)</f>
        <v>-24484</v>
      </c>
      <c r="CJ57" s="231">
        <f t="shared" si="224"/>
        <v>-37338</v>
      </c>
      <c r="CK57" s="231">
        <f t="shared" si="225" ref="CK57">SUM(CK52:CK56)</f>
        <v>-49212</v>
      </c>
      <c r="CL57" s="231">
        <f t="shared" si="226" ref="CL57:CM57">SUM(CL52:CL56)</f>
        <v>-33235</v>
      </c>
      <c r="CM57" s="257">
        <f t="shared" si="226"/>
        <v>-18592</v>
      </c>
      <c r="CN57" s="257">
        <f t="shared" si="227" ref="CN57:CO57">SUM(CN52:CN56)</f>
        <v>-84621</v>
      </c>
      <c r="CO57" s="257">
        <f t="shared" si="227"/>
        <v>-58351</v>
      </c>
      <c r="CP57" s="370">
        <f t="shared" si="228" ref="CP57:CQ57">SUM(CP52:CP56)</f>
        <v>-3393</v>
      </c>
      <c r="CQ57" s="339">
        <f t="shared" si="228"/>
        <v>-30729</v>
      </c>
      <c r="CR57" s="257">
        <f t="shared" si="229" ref="CR57">SUM(CR52:CR56)</f>
        <v>-37763</v>
      </c>
      <c r="CS57" s="257">
        <f t="shared" si="230" ref="CS57">SUM(CS52:CS56)</f>
        <v>-34596</v>
      </c>
      <c r="CT57" s="257">
        <f t="shared" si="231" ref="CT57">SUM(CT52:CT56)</f>
        <v>-4664</v>
      </c>
      <c r="CU57" s="257">
        <f t="shared" si="232" ref="CU57">SUM(CU52:CU56)</f>
        <v>-28730</v>
      </c>
      <c r="CV57" s="257">
        <f t="shared" si="233" ref="CV57">SUM(CV52:CV56)</f>
        <v>-17149</v>
      </c>
      <c r="CW57" s="257">
        <f t="shared" si="234" ref="CW57">SUM(CW52:CW56)</f>
        <v>-5748</v>
      </c>
      <c r="CX57" s="257">
        <f t="shared" si="235" ref="CX57">SUM(CX52:CX56)</f>
        <v>-14519</v>
      </c>
      <c r="CY57" s="257">
        <f t="shared" si="236" ref="CY57">SUM(CY52:CY56)</f>
        <v>-36199</v>
      </c>
      <c r="CZ57" s="257">
        <f t="shared" si="237" ref="CZ57">SUM(CZ52:CZ56)</f>
        <v>-48331</v>
      </c>
      <c r="DA57" s="257">
        <f t="shared" si="238" ref="DA57">SUM(DA52:DA56)</f>
        <v>-31565</v>
      </c>
      <c r="DB57" s="370">
        <f t="shared" si="239" ref="DB57">SUM(DB52:DB56)</f>
        <v>-78655</v>
      </c>
      <c r="DC57" s="370">
        <f t="shared" si="240" ref="DC57">SUM(DC52:DC56)</f>
        <v>-31157</v>
      </c>
      <c r="DD57" s="370">
        <f t="shared" si="241" ref="DD57">SUM(DD52:DD56)</f>
        <v>7574</v>
      </c>
      <c r="DE57" s="370">
        <f t="shared" si="242" ref="DE57">SUM(DE52:DE56)</f>
        <v>-8346</v>
      </c>
      <c r="DF57" s="370">
        <f t="shared" si="243" ref="DF57">SUM(DF52:DF56)</f>
        <v>-62468</v>
      </c>
      <c r="DG57" s="370">
        <f t="shared" si="244" ref="DG57">SUM(DG52:DG56)</f>
        <v>12192</v>
      </c>
      <c r="DH57" s="370">
        <f t="shared" si="245" ref="DH57">SUM(DH52:DH56)</f>
        <v>26803</v>
      </c>
      <c r="DI57" s="370">
        <f t="shared" si="246" ref="DI57">SUM(DI52:DI56)</f>
        <v>-14928</v>
      </c>
      <c r="DJ57" s="370">
        <f t="shared" si="247" ref="DJ57">SUM(DJ52:DJ56)</f>
        <v>7325</v>
      </c>
      <c r="DK57" s="370">
        <f t="shared" si="248" ref="DK57:DL57">SUM(DK52:DK56)</f>
        <v>5635</v>
      </c>
      <c r="DL57" s="370">
        <f t="shared" si="248"/>
        <v>32361</v>
      </c>
      <c r="DM57" s="370">
        <f t="shared" si="249" ref="DM57:DN57">SUM(DM52:DM56)</f>
        <v>33058</v>
      </c>
      <c r="DN57" s="370">
        <f t="shared" si="249"/>
        <v>29986</v>
      </c>
      <c r="DO57" s="370">
        <f t="shared" si="250" ref="DO57:DP57">SUM(DO52:DO56)</f>
        <v>23356</v>
      </c>
      <c r="DP57" s="370">
        <f t="shared" si="250"/>
        <v>8995</v>
      </c>
      <c r="DQ57" s="370">
        <f t="shared" si="251" ref="DQ57">SUM(DQ52:DQ56)</f>
        <v>368</v>
      </c>
      <c r="EA57" s="330"/>
      <c r="EB57" s="38">
        <f>SUM(EB52:EB56)</f>
        <v>139863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470"/>
      <c r="BJ58" s="534"/>
      <c r="BK58" s="297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58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5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5">
        <v>494785</v>
      </c>
      <c r="BI59" s="468">
        <v>479382</v>
      </c>
      <c r="BJ59" s="532">
        <v>471598</v>
      </c>
      <c r="BK59" s="295">
        <v>490931</v>
      </c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52" ref="BU59:CD63">O59-C59</f>
        <v>111836.52000000002</v>
      </c>
      <c r="BV59" s="37">
        <f t="shared" si="252"/>
        <v>150667.19</v>
      </c>
      <c r="BW59" s="37">
        <f t="shared" si="252"/>
        <v>211341.89000000001</v>
      </c>
      <c r="BX59" s="37">
        <f t="shared" si="252"/>
        <v>270629.26000000001</v>
      </c>
      <c r="BY59" s="37">
        <f t="shared" si="252"/>
        <v>307084.76000000001</v>
      </c>
      <c r="BZ59" s="37">
        <f t="shared" si="252"/>
        <v>321041.91000000003</v>
      </c>
      <c r="CA59" s="37">
        <f t="shared" si="252"/>
        <v>361508.63</v>
      </c>
      <c r="CB59" s="37">
        <f t="shared" si="252"/>
        <v>386470.34999999998</v>
      </c>
      <c r="CC59" s="37">
        <f t="shared" si="252"/>
        <v>431931.35999999999</v>
      </c>
      <c r="CD59" s="389">
        <f t="shared" si="252"/>
        <v>470475.52000000002</v>
      </c>
      <c r="CE59" s="412">
        <f t="shared" si="253" ref="CE59:CN63">Y59-M59</f>
        <v>479831.07000000001</v>
      </c>
      <c r="CF59" s="37">
        <f t="shared" si="253"/>
        <v>477886.97999999998</v>
      </c>
      <c r="CG59" s="37">
        <f t="shared" si="253"/>
        <v>472182.03999999998</v>
      </c>
      <c r="CH59" s="37">
        <f t="shared" si="253"/>
        <v>394928</v>
      </c>
      <c r="CI59" s="37">
        <f t="shared" si="253"/>
        <v>347014</v>
      </c>
      <c r="CJ59" s="230">
        <f t="shared" si="253"/>
        <v>284980</v>
      </c>
      <c r="CK59" s="230">
        <f t="shared" si="253"/>
        <v>222676</v>
      </c>
      <c r="CL59" s="230">
        <f t="shared" si="253"/>
        <v>95466</v>
      </c>
      <c r="CM59" s="256">
        <f t="shared" si="253"/>
        <v>-22554</v>
      </c>
      <c r="CN59" s="256">
        <f t="shared" si="253"/>
        <v>-67051</v>
      </c>
      <c r="CO59" s="256">
        <f t="shared" si="254" ref="CO59:CX63">AI59-W59</f>
        <v>-108512</v>
      </c>
      <c r="CP59" s="369">
        <f t="shared" si="254"/>
        <v>-201751</v>
      </c>
      <c r="CQ59" s="338">
        <f t="shared" si="254"/>
        <v>-220481</v>
      </c>
      <c r="CR59" s="256">
        <f t="shared" si="254"/>
        <v>-222657</v>
      </c>
      <c r="CS59" s="256">
        <f t="shared" si="254"/>
        <v>-230988</v>
      </c>
      <c r="CT59" s="256">
        <f t="shared" si="254"/>
        <v>-244639</v>
      </c>
      <c r="CU59" s="256">
        <f t="shared" si="254"/>
        <v>-269409</v>
      </c>
      <c r="CV59" s="256">
        <f t="shared" si="254"/>
        <v>-303012</v>
      </c>
      <c r="CW59" s="256">
        <f t="shared" si="254"/>
        <v>-329637</v>
      </c>
      <c r="CX59" s="256">
        <f t="shared" si="254"/>
        <v>-178276</v>
      </c>
      <c r="CY59" s="256">
        <f t="shared" si="255" ref="CY59:DH63">AS59-AG59</f>
        <v>-129263</v>
      </c>
      <c r="CZ59" s="256">
        <f t="shared" si="255"/>
        <v>-100382</v>
      </c>
      <c r="DA59" s="256">
        <f t="shared" si="255"/>
        <v>-134000</v>
      </c>
      <c r="DB59" s="369">
        <f t="shared" si="255"/>
        <v>-75299</v>
      </c>
      <c r="DC59" s="369">
        <f t="shared" si="255"/>
        <v>-102140</v>
      </c>
      <c r="DD59" s="369">
        <f t="shared" si="255"/>
        <v>-114879</v>
      </c>
      <c r="DE59" s="369">
        <f t="shared" si="255"/>
        <v>-109784</v>
      </c>
      <c r="DF59" s="369">
        <f t="shared" si="255"/>
        <v>-72580</v>
      </c>
      <c r="DG59" s="369">
        <f t="shared" si="255"/>
        <v>-37051</v>
      </c>
      <c r="DH59" s="369">
        <f t="shared" si="255"/>
        <v>-3288</v>
      </c>
      <c r="DI59" s="369">
        <f t="shared" si="256" ref="DI59:DQ63">BC59-AQ59</f>
        <v>3893</v>
      </c>
      <c r="DJ59" s="369">
        <f t="shared" si="256"/>
        <v>-32448</v>
      </c>
      <c r="DK59" s="369">
        <f t="shared" si="256"/>
        <v>-9451</v>
      </c>
      <c r="DL59" s="369">
        <f t="shared" si="256"/>
        <v>-38027</v>
      </c>
      <c r="DM59" s="369">
        <f t="shared" si="256"/>
        <v>-1712</v>
      </c>
      <c r="DN59" s="369">
        <f t="shared" si="256"/>
        <v>6844</v>
      </c>
      <c r="DO59" s="369">
        <f t="shared" si="256"/>
        <v>9114</v>
      </c>
      <c r="DP59" s="369">
        <f t="shared" si="256"/>
        <v>29065</v>
      </c>
      <c r="DQ59" s="369">
        <f t="shared" si="256"/>
        <v>20060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490931</v>
      </c>
    </row>
    <row r="60" spans="1:132" s="31" customFormat="1" ht="15">
      <c r="A60" s="139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5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5">
        <v>41962</v>
      </c>
      <c r="BI60" s="468">
        <v>38485</v>
      </c>
      <c r="BJ60" s="532">
        <v>30830</v>
      </c>
      <c r="BK60" s="295">
        <v>38757</v>
      </c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52"/>
        <v>-3428.1200000000026</v>
      </c>
      <c r="BV60" s="37">
        <f t="shared" si="252"/>
        <v>868.33000000000175</v>
      </c>
      <c r="BW60" s="37">
        <f t="shared" si="252"/>
        <v>4853.2799999999988</v>
      </c>
      <c r="BX60" s="37">
        <f t="shared" si="252"/>
        <v>9135.9400000000023</v>
      </c>
      <c r="BY60" s="37">
        <f t="shared" si="252"/>
        <v>18849.239999999998</v>
      </c>
      <c r="BZ60" s="37">
        <f t="shared" si="252"/>
        <v>18593.910000000003</v>
      </c>
      <c r="CA60" s="37">
        <f t="shared" si="252"/>
        <v>10651.160000000003</v>
      </c>
      <c r="CB60" s="37">
        <f t="shared" si="252"/>
        <v>-376.59999999999854</v>
      </c>
      <c r="CC60" s="37">
        <f t="shared" si="252"/>
        <v>2795.9800000000032</v>
      </c>
      <c r="CD60" s="389">
        <f t="shared" si="252"/>
        <v>13021.389999999999</v>
      </c>
      <c r="CE60" s="412">
        <f t="shared" si="253"/>
        <v>8425.8300000000017</v>
      </c>
      <c r="CF60" s="37">
        <f t="shared" si="253"/>
        <v>15042.980000000003</v>
      </c>
      <c r="CG60" s="37">
        <f t="shared" si="253"/>
        <v>24428.18</v>
      </c>
      <c r="CH60" s="37">
        <f t="shared" si="253"/>
        <v>40139</v>
      </c>
      <c r="CI60" s="37">
        <f t="shared" si="253"/>
        <v>39085</v>
      </c>
      <c r="CJ60" s="230">
        <f t="shared" si="253"/>
        <v>41293</v>
      </c>
      <c r="CK60" s="230">
        <f t="shared" si="253"/>
        <v>17491</v>
      </c>
      <c r="CL60" s="230">
        <f t="shared" si="253"/>
        <v>34228</v>
      </c>
      <c r="CM60" s="256">
        <f t="shared" si="253"/>
        <v>30008</v>
      </c>
      <c r="CN60" s="256">
        <f t="shared" si="253"/>
        <v>28947</v>
      </c>
      <c r="CO60" s="256">
        <f t="shared" si="254"/>
        <v>8811</v>
      </c>
      <c r="CP60" s="369">
        <f t="shared" si="254"/>
        <v>23982</v>
      </c>
      <c r="CQ60" s="338">
        <f t="shared" si="254"/>
        <v>30627</v>
      </c>
      <c r="CR60" s="256">
        <f t="shared" si="254"/>
        <v>17162</v>
      </c>
      <c r="CS60" s="256">
        <f t="shared" si="254"/>
        <v>698</v>
      </c>
      <c r="CT60" s="256">
        <f t="shared" si="254"/>
        <v>-17421</v>
      </c>
      <c r="CU60" s="256">
        <f t="shared" si="254"/>
        <v>-13701</v>
      </c>
      <c r="CV60" s="256">
        <f t="shared" si="254"/>
        <v>-19212</v>
      </c>
      <c r="CW60" s="256">
        <f t="shared" si="254"/>
        <v>-19930</v>
      </c>
      <c r="CX60" s="256">
        <f t="shared" si="254"/>
        <v>-64298</v>
      </c>
      <c r="CY60" s="256">
        <f t="shared" si="255"/>
        <v>-36072</v>
      </c>
      <c r="CZ60" s="256">
        <f t="shared" si="255"/>
        <v>-39950</v>
      </c>
      <c r="DA60" s="256">
        <f t="shared" si="255"/>
        <v>-24596</v>
      </c>
      <c r="DB60" s="369">
        <f t="shared" si="255"/>
        <v>-58612</v>
      </c>
      <c r="DC60" s="369">
        <f t="shared" si="255"/>
        <v>-63831</v>
      </c>
      <c r="DD60" s="369">
        <f t="shared" si="255"/>
        <v>-54178</v>
      </c>
      <c r="DE60" s="369">
        <f t="shared" si="255"/>
        <v>-45380</v>
      </c>
      <c r="DF60" s="369">
        <f t="shared" si="255"/>
        <v>-46184</v>
      </c>
      <c r="DG60" s="369">
        <f t="shared" si="255"/>
        <v>-51778</v>
      </c>
      <c r="DH60" s="369">
        <f t="shared" si="255"/>
        <v>-47553</v>
      </c>
      <c r="DI60" s="369">
        <f t="shared" si="256"/>
        <v>-41015</v>
      </c>
      <c r="DJ60" s="369">
        <f t="shared" si="256"/>
        <v>-2151</v>
      </c>
      <c r="DK60" s="369">
        <f t="shared" si="256"/>
        <v>-19262</v>
      </c>
      <c r="DL60" s="369">
        <f t="shared" si="256"/>
        <v>-1640</v>
      </c>
      <c r="DM60" s="369">
        <f t="shared" si="256"/>
        <v>-676</v>
      </c>
      <c r="DN60" s="369">
        <f t="shared" si="256"/>
        <v>8085</v>
      </c>
      <c r="DO60" s="369">
        <f t="shared" si="256"/>
        <v>7607</v>
      </c>
      <c r="DP60" s="369">
        <f t="shared" si="256"/>
        <v>-2108</v>
      </c>
      <c r="DQ60" s="369">
        <f t="shared" si="256"/>
        <v>2000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38757</v>
      </c>
    </row>
    <row r="61" spans="1:132" s="31" customFormat="1" ht="15">
      <c r="A61" s="139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5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5">
        <v>17887</v>
      </c>
      <c r="BI61" s="468">
        <v>16450</v>
      </c>
      <c r="BJ61" s="532">
        <v>12814</v>
      </c>
      <c r="BK61" s="295">
        <v>22347</v>
      </c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52"/>
        <v>-1140.0199999999995</v>
      </c>
      <c r="BV61" s="37">
        <f t="shared" si="252"/>
        <v>15133.73</v>
      </c>
      <c r="BW61" s="37">
        <f t="shared" si="252"/>
        <v>19108.080000000002</v>
      </c>
      <c r="BX61" s="37">
        <f t="shared" si="252"/>
        <v>30972.48</v>
      </c>
      <c r="BY61" s="37">
        <f t="shared" si="252"/>
        <v>41320.729999999996</v>
      </c>
      <c r="BZ61" s="37">
        <f t="shared" si="252"/>
        <v>44342.879999999997</v>
      </c>
      <c r="CA61" s="37">
        <f t="shared" si="252"/>
        <v>45149.300000000003</v>
      </c>
      <c r="CB61" s="37">
        <f t="shared" si="252"/>
        <v>10856.73</v>
      </c>
      <c r="CC61" s="37">
        <f t="shared" si="252"/>
        <v>18321.060000000001</v>
      </c>
      <c r="CD61" s="389">
        <f t="shared" si="252"/>
        <v>27899.970000000001</v>
      </c>
      <c r="CE61" s="412">
        <f t="shared" si="253"/>
        <v>29580.080000000002</v>
      </c>
      <c r="CF61" s="37">
        <f t="shared" si="253"/>
        <v>39699.739999999998</v>
      </c>
      <c r="CG61" s="37">
        <f t="shared" si="253"/>
        <v>38098.410000000003</v>
      </c>
      <c r="CH61" s="37">
        <f t="shared" si="253"/>
        <v>11793</v>
      </c>
      <c r="CI61" s="37">
        <f t="shared" si="253"/>
        <v>1780</v>
      </c>
      <c r="CJ61" s="230">
        <f t="shared" si="253"/>
        <v>-8220</v>
      </c>
      <c r="CK61" s="230">
        <f t="shared" si="253"/>
        <v>-18100</v>
      </c>
      <c r="CL61" s="230">
        <f t="shared" si="253"/>
        <v>-18787</v>
      </c>
      <c r="CM61" s="256">
        <f t="shared" si="253"/>
        <v>-28338</v>
      </c>
      <c r="CN61" s="256">
        <f t="shared" si="253"/>
        <v>9495</v>
      </c>
      <c r="CO61" s="256">
        <f t="shared" si="254"/>
        <v>13040</v>
      </c>
      <c r="CP61" s="369">
        <f t="shared" si="254"/>
        <v>-16969</v>
      </c>
      <c r="CQ61" s="338">
        <f t="shared" si="254"/>
        <v>-15868</v>
      </c>
      <c r="CR61" s="256">
        <f t="shared" si="254"/>
        <v>-23780</v>
      </c>
      <c r="CS61" s="256">
        <f t="shared" si="254"/>
        <v>-29533</v>
      </c>
      <c r="CT61" s="256">
        <f t="shared" si="254"/>
        <v>-12443</v>
      </c>
      <c r="CU61" s="256">
        <f t="shared" si="254"/>
        <v>-7871</v>
      </c>
      <c r="CV61" s="256">
        <f t="shared" si="254"/>
        <v>-8282</v>
      </c>
      <c r="CW61" s="256">
        <f t="shared" si="254"/>
        <v>-20889</v>
      </c>
      <c r="CX61" s="256">
        <f t="shared" si="254"/>
        <v>-19249</v>
      </c>
      <c r="CY61" s="256">
        <f t="shared" si="255"/>
        <v>-13537</v>
      </c>
      <c r="CZ61" s="256">
        <f t="shared" si="255"/>
        <v>-19157</v>
      </c>
      <c r="DA61" s="256">
        <f t="shared" si="255"/>
        <v>-23870</v>
      </c>
      <c r="DB61" s="369">
        <f t="shared" si="255"/>
        <v>-6833</v>
      </c>
      <c r="DC61" s="369">
        <f t="shared" si="255"/>
        <v>-13076</v>
      </c>
      <c r="DD61" s="369">
        <f t="shared" si="255"/>
        <v>-7904</v>
      </c>
      <c r="DE61" s="369">
        <f t="shared" si="255"/>
        <v>-3535</v>
      </c>
      <c r="DF61" s="369">
        <f t="shared" si="255"/>
        <v>-7766</v>
      </c>
      <c r="DG61" s="369">
        <f t="shared" si="255"/>
        <v>-10981</v>
      </c>
      <c r="DH61" s="369">
        <f t="shared" si="255"/>
        <v>-11254</v>
      </c>
      <c r="DI61" s="369">
        <f t="shared" si="256"/>
        <v>3934</v>
      </c>
      <c r="DJ61" s="369">
        <f t="shared" si="256"/>
        <v>-837</v>
      </c>
      <c r="DK61" s="369">
        <f t="shared" si="256"/>
        <v>1982</v>
      </c>
      <c r="DL61" s="369">
        <f t="shared" si="256"/>
        <v>-1737</v>
      </c>
      <c r="DM61" s="369">
        <f t="shared" si="256"/>
        <v>-1501</v>
      </c>
      <c r="DN61" s="369">
        <f t="shared" si="256"/>
        <v>6792</v>
      </c>
      <c r="DO61" s="369">
        <f t="shared" si="256"/>
        <v>4908</v>
      </c>
      <c r="DP61" s="369">
        <f t="shared" si="256"/>
        <v>697</v>
      </c>
      <c r="DQ61" s="369">
        <f t="shared" si="256"/>
        <v>10850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22347</v>
      </c>
    </row>
    <row r="62" spans="1:132" s="31" customFormat="1" ht="15">
      <c r="A62" s="139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5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5">
        <v>6218</v>
      </c>
      <c r="BI62" s="468">
        <v>11</v>
      </c>
      <c r="BJ62" s="532">
        <v>1985</v>
      </c>
      <c r="BK62" s="295">
        <v>0</v>
      </c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52"/>
        <v>3189.3199999999997</v>
      </c>
      <c r="BV62" s="37">
        <f t="shared" si="252"/>
        <v>9383.8299999999999</v>
      </c>
      <c r="BW62" s="37">
        <f t="shared" si="252"/>
        <v>3663.54</v>
      </c>
      <c r="BX62" s="37">
        <f t="shared" si="252"/>
        <v>5607.9200000000001</v>
      </c>
      <c r="BY62" s="37">
        <f t="shared" si="252"/>
        <v>9264</v>
      </c>
      <c r="BZ62" s="37">
        <f t="shared" si="252"/>
        <v>6109.6000000000004</v>
      </c>
      <c r="CA62" s="37">
        <f t="shared" si="252"/>
        <v>5601.1999999999998</v>
      </c>
      <c r="CB62" s="37">
        <f t="shared" si="252"/>
        <v>6205.8900000000003</v>
      </c>
      <c r="CC62" s="37">
        <f t="shared" si="252"/>
        <v>11184.76</v>
      </c>
      <c r="CD62" s="389">
        <f t="shared" si="252"/>
        <v>9958.4099999999999</v>
      </c>
      <c r="CE62" s="412">
        <f t="shared" si="253"/>
        <v>13816.09</v>
      </c>
      <c r="CF62" s="37">
        <f t="shared" si="253"/>
        <v>14285.51</v>
      </c>
      <c r="CG62" s="37">
        <f t="shared" si="253"/>
        <v>64.050000000000182</v>
      </c>
      <c r="CH62" s="37">
        <f t="shared" si="253"/>
        <v>-8488</v>
      </c>
      <c r="CI62" s="37">
        <f t="shared" si="253"/>
        <v>-4245</v>
      </c>
      <c r="CJ62" s="230">
        <f t="shared" si="253"/>
        <v>-5608</v>
      </c>
      <c r="CK62" s="230">
        <f t="shared" si="253"/>
        <v>-9264</v>
      </c>
      <c r="CL62" s="230">
        <f t="shared" si="253"/>
        <v>-7448</v>
      </c>
      <c r="CM62" s="256">
        <f t="shared" si="253"/>
        <v>-9081</v>
      </c>
      <c r="CN62" s="256">
        <f t="shared" si="253"/>
        <v>-11261</v>
      </c>
      <c r="CO62" s="256">
        <f t="shared" si="254"/>
        <v>-13802</v>
      </c>
      <c r="CP62" s="369">
        <f t="shared" si="254"/>
        <v>-14793</v>
      </c>
      <c r="CQ62" s="338">
        <f t="shared" si="254"/>
        <v>-14837</v>
      </c>
      <c r="CR62" s="256">
        <f t="shared" si="254"/>
        <v>-13469</v>
      </c>
      <c r="CS62" s="256">
        <f t="shared" si="254"/>
        <v>-3343</v>
      </c>
      <c r="CT62" s="256">
        <f t="shared" si="254"/>
        <v>-993</v>
      </c>
      <c r="CU62" s="256">
        <f t="shared" si="254"/>
        <v>-978</v>
      </c>
      <c r="CV62" s="256">
        <f t="shared" si="254"/>
        <v>0</v>
      </c>
      <c r="CW62" s="256">
        <f t="shared" si="254"/>
        <v>0</v>
      </c>
      <c r="CX62" s="256">
        <f t="shared" si="254"/>
        <v>0</v>
      </c>
      <c r="CY62" s="256">
        <f t="shared" si="255"/>
        <v>4391</v>
      </c>
      <c r="CZ62" s="256">
        <f t="shared" si="255"/>
        <v>30</v>
      </c>
      <c r="DA62" s="256">
        <f t="shared" si="255"/>
        <v>45</v>
      </c>
      <c r="DB62" s="369">
        <f t="shared" si="255"/>
        <v>619</v>
      </c>
      <c r="DC62" s="369">
        <f t="shared" si="255"/>
        <v>-42</v>
      </c>
      <c r="DD62" s="369">
        <f t="shared" si="255"/>
        <v>2463</v>
      </c>
      <c r="DE62" s="369">
        <f t="shared" si="255"/>
        <v>930</v>
      </c>
      <c r="DF62" s="369">
        <f t="shared" si="255"/>
        <v>1744</v>
      </c>
      <c r="DG62" s="369">
        <f t="shared" si="255"/>
        <v>2349</v>
      </c>
      <c r="DH62" s="369">
        <f t="shared" si="255"/>
        <v>2627</v>
      </c>
      <c r="DI62" s="369">
        <f t="shared" si="256"/>
        <v>3029</v>
      </c>
      <c r="DJ62" s="369">
        <f t="shared" si="256"/>
        <v>3503</v>
      </c>
      <c r="DK62" s="369">
        <f t="shared" si="256"/>
        <v>-4391</v>
      </c>
      <c r="DL62" s="369">
        <f t="shared" si="256"/>
        <v>-30</v>
      </c>
      <c r="DM62" s="369">
        <f t="shared" si="256"/>
        <v>-40</v>
      </c>
      <c r="DN62" s="369">
        <f t="shared" si="256"/>
        <v>5277</v>
      </c>
      <c r="DO62" s="369">
        <f t="shared" si="256"/>
        <v>-1443</v>
      </c>
      <c r="DP62" s="369">
        <f t="shared" si="256"/>
        <v>-1396</v>
      </c>
      <c r="DQ62" s="369">
        <f t="shared" si="256"/>
        <v>-930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0</v>
      </c>
    </row>
    <row r="63" spans="1:132" s="31" customFormat="1" ht="1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5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5">
        <v>28866</v>
      </c>
      <c r="BI63" s="468">
        <v>43054</v>
      </c>
      <c r="BJ63" s="532">
        <v>48288</v>
      </c>
      <c r="BK63" s="295">
        <v>79881</v>
      </c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52"/>
        <v>0</v>
      </c>
      <c r="BV63" s="37">
        <f t="shared" si="252"/>
        <v>0</v>
      </c>
      <c r="BW63" s="37">
        <f t="shared" si="252"/>
        <v>0</v>
      </c>
      <c r="BX63" s="37">
        <f t="shared" si="252"/>
        <v>0</v>
      </c>
      <c r="BY63" s="37">
        <f t="shared" si="252"/>
        <v>0</v>
      </c>
      <c r="BZ63" s="37">
        <f t="shared" si="252"/>
        <v>0</v>
      </c>
      <c r="CA63" s="37">
        <f t="shared" si="252"/>
        <v>0</v>
      </c>
      <c r="CB63" s="37">
        <f t="shared" si="252"/>
        <v>0</v>
      </c>
      <c r="CC63" s="37">
        <f t="shared" si="252"/>
        <v>0</v>
      </c>
      <c r="CD63" s="389">
        <f t="shared" si="252"/>
        <v>0</v>
      </c>
      <c r="CE63" s="412">
        <f t="shared" si="253"/>
        <v>0</v>
      </c>
      <c r="CF63" s="37">
        <f t="shared" si="253"/>
        <v>0</v>
      </c>
      <c r="CG63" s="37">
        <f t="shared" si="253"/>
        <v>0</v>
      </c>
      <c r="CH63" s="37">
        <f t="shared" si="253"/>
        <v>0</v>
      </c>
      <c r="CI63" s="37">
        <f t="shared" si="253"/>
        <v>0</v>
      </c>
      <c r="CJ63" s="230">
        <f t="shared" si="253"/>
        <v>0</v>
      </c>
      <c r="CK63" s="230">
        <f t="shared" si="253"/>
        <v>0</v>
      </c>
      <c r="CL63" s="230">
        <f t="shared" si="253"/>
        <v>0</v>
      </c>
      <c r="CM63" s="256">
        <f t="shared" si="253"/>
        <v>212</v>
      </c>
      <c r="CN63" s="256">
        <f t="shared" si="253"/>
        <v>21332</v>
      </c>
      <c r="CO63" s="256">
        <f t="shared" si="254"/>
        <v>9671</v>
      </c>
      <c r="CP63" s="369">
        <f t="shared" si="254"/>
        <v>421</v>
      </c>
      <c r="CQ63" s="338">
        <f t="shared" si="254"/>
        <v>3856</v>
      </c>
      <c r="CR63" s="256">
        <f t="shared" si="254"/>
        <v>5742</v>
      </c>
      <c r="CS63" s="256">
        <f t="shared" si="254"/>
        <v>7554</v>
      </c>
      <c r="CT63" s="256">
        <f t="shared" si="254"/>
        <v>8537</v>
      </c>
      <c r="CU63" s="256">
        <f t="shared" si="254"/>
        <v>17938</v>
      </c>
      <c r="CV63" s="256">
        <f t="shared" si="254"/>
        <v>6306</v>
      </c>
      <c r="CW63" s="256">
        <f t="shared" si="254"/>
        <v>476</v>
      </c>
      <c r="CX63" s="256">
        <f t="shared" si="254"/>
        <v>86</v>
      </c>
      <c r="CY63" s="256">
        <f t="shared" si="255"/>
        <v>95</v>
      </c>
      <c r="CZ63" s="256">
        <f t="shared" si="255"/>
        <v>-21244</v>
      </c>
      <c r="DA63" s="256">
        <f t="shared" si="255"/>
        <v>-9582</v>
      </c>
      <c r="DB63" s="369">
        <f t="shared" si="255"/>
        <v>-421</v>
      </c>
      <c r="DC63" s="369">
        <f t="shared" si="255"/>
        <v>-3856</v>
      </c>
      <c r="DD63" s="369">
        <f t="shared" si="255"/>
        <v>-216</v>
      </c>
      <c r="DE63" s="369">
        <f t="shared" si="255"/>
        <v>11443</v>
      </c>
      <c r="DF63" s="369">
        <f t="shared" si="255"/>
        <v>2112</v>
      </c>
      <c r="DG63" s="369">
        <f t="shared" si="255"/>
        <v>1858</v>
      </c>
      <c r="DH63" s="369">
        <f t="shared" si="255"/>
        <v>8109</v>
      </c>
      <c r="DI63" s="369">
        <f t="shared" si="256"/>
        <v>10137</v>
      </c>
      <c r="DJ63" s="369">
        <f t="shared" si="256"/>
        <v>11590</v>
      </c>
      <c r="DK63" s="369">
        <f t="shared" si="256"/>
        <v>7193</v>
      </c>
      <c r="DL63" s="369">
        <f t="shared" si="256"/>
        <v>18711</v>
      </c>
      <c r="DM63" s="369">
        <f t="shared" si="256"/>
        <v>24046</v>
      </c>
      <c r="DN63" s="369">
        <f t="shared" si="256"/>
        <v>28866</v>
      </c>
      <c r="DO63" s="369">
        <f t="shared" si="256"/>
        <v>43054</v>
      </c>
      <c r="DP63" s="369">
        <f t="shared" si="256"/>
        <v>42762</v>
      </c>
      <c r="DQ63" s="369">
        <f t="shared" si="256"/>
        <v>60884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79881</v>
      </c>
    </row>
    <row r="64" spans="1:132" s="123" customFormat="1" ht="15">
      <c r="A64" s="140"/>
      <c r="B64" s="32" t="s">
        <v>144</v>
      </c>
      <c r="C64" s="133">
        <f t="shared" si="257" ref="C64:Q64">SUM(C59:C63)</f>
        <v>295759.62</v>
      </c>
      <c r="D64" s="134">
        <f t="shared" si="257"/>
        <v>314561.91999999998</v>
      </c>
      <c r="E64" s="134">
        <f t="shared" si="257"/>
        <v>331115.20999999996</v>
      </c>
      <c r="F64" s="134">
        <f t="shared" si="257"/>
        <v>327583.40000000002</v>
      </c>
      <c r="G64" s="134">
        <f t="shared" si="257"/>
        <v>336588.27000000002</v>
      </c>
      <c r="H64" s="134">
        <f t="shared" si="257"/>
        <v>311218.70000000001</v>
      </c>
      <c r="I64" s="134">
        <f t="shared" si="257"/>
        <v>311601.70999999996</v>
      </c>
      <c r="J64" s="134">
        <f t="shared" si="257"/>
        <v>322677.63</v>
      </c>
      <c r="K64" s="134">
        <f t="shared" si="257"/>
        <v>347190.84000000003</v>
      </c>
      <c r="L64" s="135">
        <f t="shared" si="257"/>
        <v>362154.71000000002</v>
      </c>
      <c r="M64" s="134">
        <f t="shared" si="257"/>
        <v>382136.92999999993</v>
      </c>
      <c r="N64" s="134">
        <f t="shared" si="257"/>
        <v>361295.79000000004</v>
      </c>
      <c r="O64" s="134">
        <f t="shared" si="257"/>
        <v>406217.32000000007</v>
      </c>
      <c r="P64" s="134">
        <f t="shared" si="257"/>
        <v>490615</v>
      </c>
      <c r="Q64" s="134">
        <f t="shared" si="257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6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6">
        <v>589718</v>
      </c>
      <c r="BI64" s="469">
        <v>577382</v>
      </c>
      <c r="BJ64" s="533">
        <v>565515</v>
      </c>
      <c r="BK64" s="296">
        <v>631916</v>
      </c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58" ref="BU64:BY64">SUM(BU59:BU63)</f>
        <v>110457.70000000001</v>
      </c>
      <c r="BV64" s="136">
        <f t="shared" si="258"/>
        <v>176053.08000000002</v>
      </c>
      <c r="BW64" s="136">
        <f t="shared" si="258"/>
        <v>238966.79000000001</v>
      </c>
      <c r="BX64" s="136">
        <f t="shared" si="258"/>
        <v>316345.59999999998</v>
      </c>
      <c r="BY64" s="136">
        <f t="shared" si="258"/>
        <v>376518.72999999998</v>
      </c>
      <c r="BZ64" s="136">
        <f t="shared" si="259" ref="BZ64:CH64">SUM(BZ59:BZ63)</f>
        <v>390088.30000000005</v>
      </c>
      <c r="CA64" s="136">
        <f t="shared" si="259"/>
        <v>422910.29000000004</v>
      </c>
      <c r="CB64" s="136">
        <f t="shared" si="259"/>
        <v>403156.37</v>
      </c>
      <c r="CC64" s="136">
        <f t="shared" si="259"/>
        <v>464233.15999999997</v>
      </c>
      <c r="CD64" s="390">
        <f t="shared" si="259"/>
        <v>521355.28999999998</v>
      </c>
      <c r="CE64" s="413">
        <f t="shared" si="259"/>
        <v>531653.07000000007</v>
      </c>
      <c r="CF64" s="136">
        <f t="shared" si="259"/>
        <v>546915.20999999996</v>
      </c>
      <c r="CG64" s="136">
        <f t="shared" si="259"/>
        <v>534772.68000000005</v>
      </c>
      <c r="CH64" s="136">
        <f t="shared" si="259"/>
        <v>438372</v>
      </c>
      <c r="CI64" s="136">
        <f t="shared" si="260" ref="CI64:CJ64">SUM(CI59:CI63)</f>
        <v>383634</v>
      </c>
      <c r="CJ64" s="231">
        <f t="shared" si="260"/>
        <v>312445</v>
      </c>
      <c r="CK64" s="231">
        <f t="shared" si="261" ref="CK64">SUM(CK59:CK63)</f>
        <v>212803</v>
      </c>
      <c r="CL64" s="231">
        <f t="shared" si="262" ref="CL64:CM64">SUM(CL59:CL63)</f>
        <v>103459</v>
      </c>
      <c r="CM64" s="257">
        <f t="shared" si="262"/>
        <v>-29753</v>
      </c>
      <c r="CN64" s="257">
        <f t="shared" si="263" ref="CN64:CO64">SUM(CN59:CN63)</f>
        <v>-18538</v>
      </c>
      <c r="CO64" s="257">
        <f t="shared" si="263"/>
        <v>-90792</v>
      </c>
      <c r="CP64" s="370">
        <f t="shared" si="264" ref="CP64:CQ64">SUM(CP59:CP63)</f>
        <v>-209110</v>
      </c>
      <c r="CQ64" s="339">
        <f t="shared" si="264"/>
        <v>-216703</v>
      </c>
      <c r="CR64" s="257">
        <f t="shared" si="265" ref="CR64">SUM(CR59:CR63)</f>
        <v>-237002</v>
      </c>
      <c r="CS64" s="257">
        <f t="shared" si="266" ref="CS64">SUM(CS59:CS63)</f>
        <v>-255612</v>
      </c>
      <c r="CT64" s="257">
        <f t="shared" si="267" ref="CT64">SUM(CT59:CT63)</f>
        <v>-266959</v>
      </c>
      <c r="CU64" s="257">
        <f t="shared" si="268" ref="CU64">SUM(CU59:CU63)</f>
        <v>-274021</v>
      </c>
      <c r="CV64" s="257">
        <f t="shared" si="269" ref="CV64">SUM(CV59:CV63)</f>
        <v>-324200</v>
      </c>
      <c r="CW64" s="257">
        <f t="shared" si="270" ref="CW64">SUM(CW59:CW63)</f>
        <v>-369980</v>
      </c>
      <c r="CX64" s="257">
        <f t="shared" si="271" ref="CX64">SUM(CX59:CX63)</f>
        <v>-261737</v>
      </c>
      <c r="CY64" s="257">
        <f t="shared" si="272" ref="CY64">SUM(CY59:CY63)</f>
        <v>-174386</v>
      </c>
      <c r="CZ64" s="257">
        <f t="shared" si="273" ref="CZ64">SUM(CZ59:CZ63)</f>
        <v>-180703</v>
      </c>
      <c r="DA64" s="257">
        <f t="shared" si="274" ref="DA64">SUM(DA59:DA63)</f>
        <v>-192003</v>
      </c>
      <c r="DB64" s="370">
        <f t="shared" si="275" ref="DB64">SUM(DB59:DB63)</f>
        <v>-140546</v>
      </c>
      <c r="DC64" s="370">
        <f t="shared" si="276" ref="DC64">SUM(DC59:DC63)</f>
        <v>-182945</v>
      </c>
      <c r="DD64" s="370">
        <f t="shared" si="277" ref="DD64">SUM(DD59:DD63)</f>
        <v>-174714</v>
      </c>
      <c r="DE64" s="370">
        <f t="shared" si="278" ref="DE64">SUM(DE59:DE63)</f>
        <v>-146326</v>
      </c>
      <c r="DF64" s="370">
        <f t="shared" si="279" ref="DF64">SUM(DF59:DF63)</f>
        <v>-122674</v>
      </c>
      <c r="DG64" s="370">
        <f t="shared" si="280" ref="DG64">SUM(DG59:DG63)</f>
        <v>-95603</v>
      </c>
      <c r="DH64" s="370">
        <f t="shared" si="281" ref="DH64">SUM(DH59:DH63)</f>
        <v>-51359</v>
      </c>
      <c r="DI64" s="370">
        <f t="shared" si="282" ref="DI64">SUM(DI59:DI63)</f>
        <v>-20022</v>
      </c>
      <c r="DJ64" s="370">
        <f t="shared" si="283" ref="DJ64">SUM(DJ59:DJ63)</f>
        <v>-20343</v>
      </c>
      <c r="DK64" s="370">
        <f t="shared" si="284" ref="DK64:DL64">SUM(DK59:DK63)</f>
        <v>-23929</v>
      </c>
      <c r="DL64" s="370">
        <f t="shared" si="284"/>
        <v>-22723</v>
      </c>
      <c r="DM64" s="370">
        <f t="shared" si="285" ref="DM64:DN64">SUM(DM59:DM63)</f>
        <v>20117</v>
      </c>
      <c r="DN64" s="370">
        <f t="shared" si="285"/>
        <v>55864</v>
      </c>
      <c r="DO64" s="370">
        <f t="shared" si="286" ref="DO64:DP64">SUM(DO59:DO63)</f>
        <v>63240</v>
      </c>
      <c r="DP64" s="370">
        <f t="shared" si="286"/>
        <v>69020</v>
      </c>
      <c r="DQ64" s="370">
        <f t="shared" si="287" ref="DQ64">SUM(DQ59:DQ63)</f>
        <v>92864</v>
      </c>
      <c r="EA64" s="330"/>
      <c r="EB64" s="38">
        <f>SUM(EB59:EB63)</f>
        <v>631916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470"/>
      <c r="BJ65" s="534"/>
      <c r="BK65" s="297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58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5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5">
        <v>783295</v>
      </c>
      <c r="BI66" s="468">
        <v>748167</v>
      </c>
      <c r="BJ66" s="532">
        <v>815589</v>
      </c>
      <c r="BK66" s="295">
        <v>916280</v>
      </c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88" ref="BU66:CD70">O66-C66</f>
        <v>194729.13999999996</v>
      </c>
      <c r="BV66" s="37">
        <f t="shared" si="288"/>
        <v>315674.67999999999</v>
      </c>
      <c r="BW66" s="37">
        <f t="shared" si="288"/>
        <v>351849.84999999998</v>
      </c>
      <c r="BX66" s="37">
        <f t="shared" si="288"/>
        <v>454409.57000000001</v>
      </c>
      <c r="BY66" s="37">
        <f t="shared" si="288"/>
        <v>479776.81</v>
      </c>
      <c r="BZ66" s="37">
        <f t="shared" si="288"/>
        <v>515186.64000000001</v>
      </c>
      <c r="CA66" s="37">
        <f t="shared" si="288"/>
        <v>593161.25</v>
      </c>
      <c r="CB66" s="37">
        <f t="shared" si="288"/>
        <v>623564.38</v>
      </c>
      <c r="CC66" s="37">
        <f t="shared" si="288"/>
        <v>649553.75</v>
      </c>
      <c r="CD66" s="389">
        <f t="shared" si="288"/>
        <v>597014.28000000003</v>
      </c>
      <c r="CE66" s="412">
        <f t="shared" si="289" ref="CE66:CN70">Y66-M66</f>
        <v>568318.96999999997</v>
      </c>
      <c r="CF66" s="37">
        <f t="shared" si="289"/>
        <v>634895.81999999995</v>
      </c>
      <c r="CG66" s="37">
        <f t="shared" si="289"/>
        <v>563710.30000000005</v>
      </c>
      <c r="CH66" s="37">
        <f t="shared" si="289"/>
        <v>408163</v>
      </c>
      <c r="CI66" s="37">
        <f t="shared" si="289"/>
        <v>296812</v>
      </c>
      <c r="CJ66" s="230">
        <f t="shared" si="289"/>
        <v>206822</v>
      </c>
      <c r="CK66" s="230">
        <f t="shared" si="289"/>
        <v>153923</v>
      </c>
      <c r="CL66" s="230">
        <f t="shared" si="289"/>
        <v>25743</v>
      </c>
      <c r="CM66" s="256">
        <f t="shared" si="289"/>
        <v>-161370</v>
      </c>
      <c r="CN66" s="256">
        <f t="shared" si="289"/>
        <v>-159542</v>
      </c>
      <c r="CO66" s="256">
        <f t="shared" si="290" ref="CO66:CX70">AI66-W66</f>
        <v>-229452</v>
      </c>
      <c r="CP66" s="369">
        <f t="shared" si="290"/>
        <v>-286158</v>
      </c>
      <c r="CQ66" s="338">
        <f t="shared" si="290"/>
        <v>-259897</v>
      </c>
      <c r="CR66" s="256">
        <f t="shared" si="290"/>
        <v>-333994</v>
      </c>
      <c r="CS66" s="256">
        <f t="shared" si="290"/>
        <v>-306455</v>
      </c>
      <c r="CT66" s="256">
        <f t="shared" si="290"/>
        <v>-375129</v>
      </c>
      <c r="CU66" s="256">
        <f t="shared" si="290"/>
        <v>-344663</v>
      </c>
      <c r="CV66" s="256">
        <f t="shared" si="290"/>
        <v>-345196</v>
      </c>
      <c r="CW66" s="256">
        <f t="shared" si="290"/>
        <v>-356813</v>
      </c>
      <c r="CX66" s="256">
        <f t="shared" si="290"/>
        <v>-247644</v>
      </c>
      <c r="CY66" s="256">
        <f t="shared" si="291" ref="CY66:DH70">AS66-AG66</f>
        <v>-153964</v>
      </c>
      <c r="CZ66" s="256">
        <f t="shared" si="291"/>
        <v>-175747</v>
      </c>
      <c r="DA66" s="256">
        <f t="shared" si="291"/>
        <v>-203790</v>
      </c>
      <c r="DB66" s="369">
        <f t="shared" si="291"/>
        <v>-116326</v>
      </c>
      <c r="DC66" s="369">
        <f t="shared" si="291"/>
        <v>-169179</v>
      </c>
      <c r="DD66" s="369">
        <f t="shared" si="291"/>
        <v>-21573</v>
      </c>
      <c r="DE66" s="369">
        <f t="shared" si="291"/>
        <v>-95517</v>
      </c>
      <c r="DF66" s="369">
        <f t="shared" si="291"/>
        <v>-34362</v>
      </c>
      <c r="DG66" s="369">
        <f t="shared" si="291"/>
        <v>99888</v>
      </c>
      <c r="DH66" s="369">
        <f t="shared" si="291"/>
        <v>44732</v>
      </c>
      <c r="DI66" s="369">
        <f t="shared" si="292" ref="DI66:DQ70">BC66-AQ66</f>
        <v>-41720</v>
      </c>
      <c r="DJ66" s="369">
        <f t="shared" si="292"/>
        <v>69155</v>
      </c>
      <c r="DK66" s="369">
        <f t="shared" si="292"/>
        <v>47555</v>
      </c>
      <c r="DL66" s="369">
        <f t="shared" si="292"/>
        <v>-66079</v>
      </c>
      <c r="DM66" s="369">
        <f t="shared" si="292"/>
        <v>59771</v>
      </c>
      <c r="DN66" s="369">
        <f t="shared" si="292"/>
        <v>40534</v>
      </c>
      <c r="DO66" s="369">
        <f t="shared" si="292"/>
        <v>8262</v>
      </c>
      <c r="DP66" s="369">
        <f t="shared" si="292"/>
        <v>-47311</v>
      </c>
      <c r="DQ66" s="369">
        <f t="shared" si="292"/>
        <v>66790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916280</v>
      </c>
    </row>
    <row r="67" spans="1:132" s="31" customFormat="1" ht="15">
      <c r="A67" s="139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5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5">
        <v>52284</v>
      </c>
      <c r="BI67" s="468">
        <v>55450</v>
      </c>
      <c r="BJ67" s="532">
        <v>51973</v>
      </c>
      <c r="BK67" s="295">
        <v>58288</v>
      </c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88"/>
        <v>-3807.0899999999965</v>
      </c>
      <c r="BV67" s="37">
        <f t="shared" si="288"/>
        <v>691.02999999999884</v>
      </c>
      <c r="BW67" s="37">
        <f t="shared" si="288"/>
        <v>5294.7700000000041</v>
      </c>
      <c r="BX67" s="37">
        <f t="shared" si="288"/>
        <v>11318.130000000005</v>
      </c>
      <c r="BY67" s="37">
        <f t="shared" si="288"/>
        <v>21795.089999999997</v>
      </c>
      <c r="BZ67" s="37">
        <f t="shared" si="288"/>
        <v>20898.339999999997</v>
      </c>
      <c r="CA67" s="37">
        <f t="shared" si="288"/>
        <v>14599.350000000006</v>
      </c>
      <c r="CB67" s="37">
        <f t="shared" si="288"/>
        <v>623.52999999999884</v>
      </c>
      <c r="CC67" s="37">
        <f t="shared" si="288"/>
        <v>4004.4000000000015</v>
      </c>
      <c r="CD67" s="389">
        <f t="shared" si="288"/>
        <v>12945.330000000002</v>
      </c>
      <c r="CE67" s="412">
        <f t="shared" si="289"/>
        <v>7985.3899999999994</v>
      </c>
      <c r="CF67" s="37">
        <f t="shared" si="289"/>
        <v>24343.139999999999</v>
      </c>
      <c r="CG67" s="37">
        <f t="shared" si="289"/>
        <v>33061.080000000002</v>
      </c>
      <c r="CH67" s="37">
        <f t="shared" si="289"/>
        <v>52860</v>
      </c>
      <c r="CI67" s="37">
        <f t="shared" si="289"/>
        <v>47629</v>
      </c>
      <c r="CJ67" s="230">
        <f t="shared" si="289"/>
        <v>45621</v>
      </c>
      <c r="CK67" s="230">
        <f t="shared" si="289"/>
        <v>19225</v>
      </c>
      <c r="CL67" s="230">
        <f t="shared" si="289"/>
        <v>36416</v>
      </c>
      <c r="CM67" s="256">
        <f t="shared" si="289"/>
        <v>31280</v>
      </c>
      <c r="CN67" s="256">
        <f t="shared" si="289"/>
        <v>30652</v>
      </c>
      <c r="CO67" s="256">
        <f t="shared" si="290"/>
        <v>13723</v>
      </c>
      <c r="CP67" s="369">
        <f t="shared" si="290"/>
        <v>31459</v>
      </c>
      <c r="CQ67" s="338">
        <f t="shared" si="290"/>
        <v>34669</v>
      </c>
      <c r="CR67" s="256">
        <f t="shared" si="290"/>
        <v>12600</v>
      </c>
      <c r="CS67" s="256">
        <f t="shared" si="290"/>
        <v>-3521</v>
      </c>
      <c r="CT67" s="256">
        <f t="shared" si="290"/>
        <v>-25163</v>
      </c>
      <c r="CU67" s="256">
        <f t="shared" si="290"/>
        <v>-19149</v>
      </c>
      <c r="CV67" s="256">
        <f t="shared" si="290"/>
        <v>-20474</v>
      </c>
      <c r="CW67" s="256">
        <f t="shared" si="290"/>
        <v>-21994</v>
      </c>
      <c r="CX67" s="256">
        <f t="shared" si="290"/>
        <v>-69860</v>
      </c>
      <c r="CY67" s="256">
        <f t="shared" si="291"/>
        <v>-38446</v>
      </c>
      <c r="CZ67" s="256">
        <f t="shared" si="291"/>
        <v>-42098</v>
      </c>
      <c r="DA67" s="256">
        <f t="shared" si="291"/>
        <v>-30359</v>
      </c>
      <c r="DB67" s="369">
        <f t="shared" si="291"/>
        <v>-65937</v>
      </c>
      <c r="DC67" s="369">
        <f t="shared" si="291"/>
        <v>-65322</v>
      </c>
      <c r="DD67" s="369">
        <f t="shared" si="291"/>
        <v>-48448</v>
      </c>
      <c r="DE67" s="369">
        <f t="shared" si="291"/>
        <v>-44197</v>
      </c>
      <c r="DF67" s="369">
        <f t="shared" si="291"/>
        <v>-48544</v>
      </c>
      <c r="DG67" s="369">
        <f t="shared" si="291"/>
        <v>-51724</v>
      </c>
      <c r="DH67" s="369">
        <f t="shared" si="291"/>
        <v>-49441</v>
      </c>
      <c r="DI67" s="369">
        <f t="shared" si="292"/>
        <v>-43290</v>
      </c>
      <c r="DJ67" s="369">
        <f t="shared" si="292"/>
        <v>-1172</v>
      </c>
      <c r="DK67" s="369">
        <f t="shared" si="292"/>
        <v>-20576</v>
      </c>
      <c r="DL67" s="369">
        <f t="shared" si="292"/>
        <v>1280</v>
      </c>
      <c r="DM67" s="369">
        <f t="shared" si="292"/>
        <v>2394</v>
      </c>
      <c r="DN67" s="369">
        <f t="shared" si="292"/>
        <v>9893</v>
      </c>
      <c r="DO67" s="369">
        <f t="shared" si="292"/>
        <v>13529</v>
      </c>
      <c r="DP67" s="369">
        <f t="shared" si="292"/>
        <v>-1254</v>
      </c>
      <c r="DQ67" s="369">
        <f t="shared" si="292"/>
        <v>4368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58288</v>
      </c>
    </row>
    <row r="68" spans="1:132" s="31" customFormat="1" ht="15">
      <c r="A68" s="139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5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5">
        <v>69195</v>
      </c>
      <c r="BI68" s="468">
        <v>60275</v>
      </c>
      <c r="BJ68" s="532">
        <v>60991</v>
      </c>
      <c r="BK68" s="295">
        <v>129690</v>
      </c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88"/>
        <v>3383.760000000002</v>
      </c>
      <c r="BV68" s="37">
        <f t="shared" si="288"/>
        <v>86456.839999999997</v>
      </c>
      <c r="BW68" s="37">
        <f t="shared" si="288"/>
        <v>68117.51999999999</v>
      </c>
      <c r="BX68" s="37">
        <f t="shared" si="288"/>
        <v>52000.43</v>
      </c>
      <c r="BY68" s="37">
        <f t="shared" si="288"/>
        <v>109135.82000000001</v>
      </c>
      <c r="BZ68" s="37">
        <f t="shared" si="288"/>
        <v>53346.519999999997</v>
      </c>
      <c r="CA68" s="37">
        <f t="shared" si="288"/>
        <v>39151.730000000003</v>
      </c>
      <c r="CB68" s="37">
        <f t="shared" si="288"/>
        <v>26393.589999999997</v>
      </c>
      <c r="CC68" s="37">
        <f t="shared" si="288"/>
        <v>33917.539999999994</v>
      </c>
      <c r="CD68" s="389">
        <f t="shared" si="288"/>
        <v>27441.130000000005</v>
      </c>
      <c r="CE68" s="412">
        <f t="shared" si="289"/>
        <v>24213.490000000005</v>
      </c>
      <c r="CF68" s="37">
        <f t="shared" si="289"/>
        <v>49604.449999999997</v>
      </c>
      <c r="CG68" s="37">
        <f t="shared" si="289"/>
        <v>22396.629999999997</v>
      </c>
      <c r="CH68" s="37">
        <f t="shared" si="289"/>
        <v>-48945</v>
      </c>
      <c r="CI68" s="37">
        <f t="shared" si="289"/>
        <v>-55649</v>
      </c>
      <c r="CJ68" s="230">
        <f t="shared" si="289"/>
        <v>-11499</v>
      </c>
      <c r="CK68" s="230">
        <f t="shared" si="289"/>
        <v>-66258</v>
      </c>
      <c r="CL68" s="230">
        <f t="shared" si="289"/>
        <v>-14344</v>
      </c>
      <c r="CM68" s="256">
        <f t="shared" si="289"/>
        <v>-23727</v>
      </c>
      <c r="CN68" s="256">
        <f t="shared" si="289"/>
        <v>44204</v>
      </c>
      <c r="CO68" s="256">
        <f t="shared" si="290"/>
        <v>8923</v>
      </c>
      <c r="CP68" s="369">
        <f t="shared" si="290"/>
        <v>-13884</v>
      </c>
      <c r="CQ68" s="338">
        <f t="shared" si="290"/>
        <v>29584</v>
      </c>
      <c r="CR68" s="256">
        <f t="shared" si="290"/>
        <v>-23399</v>
      </c>
      <c r="CS68" s="256">
        <f t="shared" si="290"/>
        <v>3138</v>
      </c>
      <c r="CT68" s="256">
        <f t="shared" si="290"/>
        <v>-20394</v>
      </c>
      <c r="CU68" s="256">
        <f t="shared" si="290"/>
        <v>11709</v>
      </c>
      <c r="CV68" s="256">
        <f t="shared" si="290"/>
        <v>-464</v>
      </c>
      <c r="CW68" s="256">
        <f t="shared" si="290"/>
        <v>27073</v>
      </c>
      <c r="CX68" s="256">
        <f t="shared" si="290"/>
        <v>-30633</v>
      </c>
      <c r="CY68" s="256">
        <f t="shared" si="291"/>
        <v>-6761</v>
      </c>
      <c r="CZ68" s="256">
        <f t="shared" si="291"/>
        <v>-73994</v>
      </c>
      <c r="DA68" s="256">
        <f t="shared" si="291"/>
        <v>-34297</v>
      </c>
      <c r="DB68" s="369">
        <f t="shared" si="291"/>
        <v>-10067</v>
      </c>
      <c r="DC68" s="369">
        <f t="shared" si="291"/>
        <v>-44890</v>
      </c>
      <c r="DD68" s="369">
        <f t="shared" si="291"/>
        <v>1365</v>
      </c>
      <c r="DE68" s="369">
        <f t="shared" si="291"/>
        <v>-39961</v>
      </c>
      <c r="DF68" s="369">
        <f t="shared" si="291"/>
        <v>-6580</v>
      </c>
      <c r="DG68" s="369">
        <f t="shared" si="291"/>
        <v>-19830</v>
      </c>
      <c r="DH68" s="369">
        <f t="shared" si="291"/>
        <v>-36921</v>
      </c>
      <c r="DI68" s="369">
        <f t="shared" si="292"/>
        <v>-67234</v>
      </c>
      <c r="DJ68" s="369">
        <f t="shared" si="292"/>
        <v>4696</v>
      </c>
      <c r="DK68" s="369">
        <f t="shared" si="292"/>
        <v>26511</v>
      </c>
      <c r="DL68" s="369">
        <f t="shared" si="292"/>
        <v>4087</v>
      </c>
      <c r="DM68" s="369">
        <f t="shared" si="292"/>
        <v>-25606</v>
      </c>
      <c r="DN68" s="369">
        <f t="shared" si="292"/>
        <v>-1940</v>
      </c>
      <c r="DO68" s="369">
        <f t="shared" si="292"/>
        <v>-16364</v>
      </c>
      <c r="DP68" s="369">
        <f t="shared" si="292"/>
        <v>-31398</v>
      </c>
      <c r="DQ68" s="369">
        <f t="shared" si="292"/>
        <v>84092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129690</v>
      </c>
    </row>
    <row r="69" spans="1:132" s="31" customFormat="1" ht="15">
      <c r="A69" s="139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5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5">
        <v>89723</v>
      </c>
      <c r="BI69" s="468">
        <v>44857</v>
      </c>
      <c r="BJ69" s="532">
        <v>64150</v>
      </c>
      <c r="BK69" s="295">
        <v>81890</v>
      </c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88"/>
        <v>3363.3100000000013</v>
      </c>
      <c r="BV69" s="37">
        <f t="shared" si="288"/>
        <v>66285.330000000002</v>
      </c>
      <c r="BW69" s="37">
        <f t="shared" si="288"/>
        <v>39997.770000000004</v>
      </c>
      <c r="BX69" s="37">
        <f t="shared" si="288"/>
        <v>-5996.7900000000009</v>
      </c>
      <c r="BY69" s="37">
        <f t="shared" si="288"/>
        <v>52517.380000000005</v>
      </c>
      <c r="BZ69" s="37">
        <f t="shared" si="288"/>
        <v>21540.529999999999</v>
      </c>
      <c r="CA69" s="37">
        <f t="shared" si="288"/>
        <v>11367.009999999998</v>
      </c>
      <c r="CB69" s="37">
        <f t="shared" si="288"/>
        <v>70116.660000000003</v>
      </c>
      <c r="CC69" s="37">
        <f t="shared" si="288"/>
        <v>22381.039999999994</v>
      </c>
      <c r="CD69" s="389">
        <f t="shared" si="288"/>
        <v>40500.239999999998</v>
      </c>
      <c r="CE69" s="412">
        <f t="shared" si="289"/>
        <v>4185.0599999999977</v>
      </c>
      <c r="CF69" s="37">
        <f t="shared" si="289"/>
        <v>-15292.290000000001</v>
      </c>
      <c r="CG69" s="37">
        <f t="shared" si="289"/>
        <v>-18961.130000000001</v>
      </c>
      <c r="CH69" s="37">
        <f t="shared" si="289"/>
        <v>-54173</v>
      </c>
      <c r="CI69" s="37">
        <f t="shared" si="289"/>
        <v>-44602</v>
      </c>
      <c r="CJ69" s="230">
        <f t="shared" si="289"/>
        <v>28607</v>
      </c>
      <c r="CK69" s="230">
        <f t="shared" si="289"/>
        <v>-15889</v>
      </c>
      <c r="CL69" s="230">
        <f t="shared" si="289"/>
        <v>-10888</v>
      </c>
      <c r="CM69" s="256">
        <f t="shared" si="289"/>
        <v>-8523</v>
      </c>
      <c r="CN69" s="256">
        <f t="shared" si="289"/>
        <v>44143</v>
      </c>
      <c r="CO69" s="256">
        <f t="shared" si="290"/>
        <v>-67148</v>
      </c>
      <c r="CP69" s="369">
        <f t="shared" si="290"/>
        <v>-61766</v>
      </c>
      <c r="CQ69" s="338">
        <f t="shared" si="290"/>
        <v>11291</v>
      </c>
      <c r="CR69" s="256">
        <f t="shared" si="290"/>
        <v>-16913</v>
      </c>
      <c r="CS69" s="256">
        <f t="shared" si="290"/>
        <v>2195</v>
      </c>
      <c r="CT69" s="256">
        <f t="shared" si="290"/>
        <v>-27770</v>
      </c>
      <c r="CU69" s="256">
        <f t="shared" si="290"/>
        <v>-232</v>
      </c>
      <c r="CV69" s="256">
        <f t="shared" si="290"/>
        <v>-35427</v>
      </c>
      <c r="CW69" s="256">
        <f t="shared" si="290"/>
        <v>13649</v>
      </c>
      <c r="CX69" s="256">
        <f t="shared" si="290"/>
        <v>-17842</v>
      </c>
      <c r="CY69" s="256">
        <f t="shared" si="291"/>
        <v>15903</v>
      </c>
      <c r="CZ69" s="256">
        <f t="shared" si="291"/>
        <v>-43097</v>
      </c>
      <c r="DA69" s="256">
        <f t="shared" si="291"/>
        <v>62372</v>
      </c>
      <c r="DB69" s="369">
        <f t="shared" si="291"/>
        <v>40060</v>
      </c>
      <c r="DC69" s="369">
        <f t="shared" si="291"/>
        <v>-32924</v>
      </c>
      <c r="DD69" s="369">
        <f t="shared" si="291"/>
        <v>46841</v>
      </c>
      <c r="DE69" s="369">
        <f t="shared" si="291"/>
        <v>-7720</v>
      </c>
      <c r="DF69" s="369">
        <f t="shared" si="291"/>
        <v>33074</v>
      </c>
      <c r="DG69" s="369">
        <f t="shared" si="291"/>
        <v>10592</v>
      </c>
      <c r="DH69" s="369">
        <f t="shared" si="291"/>
        <v>1684</v>
      </c>
      <c r="DI69" s="369">
        <f t="shared" si="292"/>
        <v>-62125</v>
      </c>
      <c r="DJ69" s="369">
        <f t="shared" si="292"/>
        <v>13772</v>
      </c>
      <c r="DK69" s="369">
        <f t="shared" si="292"/>
        <v>71133</v>
      </c>
      <c r="DL69" s="369">
        <f t="shared" si="292"/>
        <v>-63179</v>
      </c>
      <c r="DM69" s="369">
        <f t="shared" si="292"/>
        <v>-52061</v>
      </c>
      <c r="DN69" s="369">
        <f t="shared" si="292"/>
        <v>5920</v>
      </c>
      <c r="DO69" s="369">
        <f t="shared" si="292"/>
        <v>935</v>
      </c>
      <c r="DP69" s="369">
        <f t="shared" si="292"/>
        <v>7089</v>
      </c>
      <c r="DQ69" s="369">
        <f t="shared" si="292"/>
        <v>76519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81890</v>
      </c>
    </row>
    <row r="70" spans="1:132" s="31" customFormat="1" ht="15">
      <c r="A70" s="139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5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5">
        <v>58337</v>
      </c>
      <c r="BI70" s="468">
        <v>73604</v>
      </c>
      <c r="BJ70" s="532">
        <v>115359</v>
      </c>
      <c r="BK70" s="295">
        <v>109430</v>
      </c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88"/>
        <v>47563.330000000002</v>
      </c>
      <c r="BV70" s="37">
        <f t="shared" si="288"/>
        <v>24522.720000000001</v>
      </c>
      <c r="BW70" s="37">
        <f t="shared" si="288"/>
        <v>16296</v>
      </c>
      <c r="BX70" s="37">
        <f t="shared" si="288"/>
        <v>78331.509999999995</v>
      </c>
      <c r="BY70" s="37">
        <f t="shared" si="288"/>
        <v>702.02999999999884</v>
      </c>
      <c r="BZ70" s="37">
        <f t="shared" si="288"/>
        <v>5735.1800000000003</v>
      </c>
      <c r="CA70" s="37">
        <f t="shared" si="288"/>
        <v>13642.49</v>
      </c>
      <c r="CB70" s="37">
        <f t="shared" si="288"/>
        <v>34504.650000000001</v>
      </c>
      <c r="CC70" s="37">
        <f t="shared" si="288"/>
        <v>10106.950000000001</v>
      </c>
      <c r="CD70" s="389">
        <f t="shared" si="288"/>
        <v>40151.279999999999</v>
      </c>
      <c r="CE70" s="412">
        <f t="shared" si="289"/>
        <v>29.460000000000001</v>
      </c>
      <c r="CF70" s="37">
        <f t="shared" si="289"/>
        <v>22604.950000000001</v>
      </c>
      <c r="CG70" s="37">
        <f t="shared" si="289"/>
        <v>-36130.120000000003</v>
      </c>
      <c r="CH70" s="37">
        <f t="shared" si="289"/>
        <v>-21272</v>
      </c>
      <c r="CI70" s="37">
        <f t="shared" si="289"/>
        <v>841</v>
      </c>
      <c r="CJ70" s="230">
        <f t="shared" si="289"/>
        <v>-78901</v>
      </c>
      <c r="CK70" s="230">
        <f t="shared" si="289"/>
        <v>-5578</v>
      </c>
      <c r="CL70" s="230">
        <f t="shared" si="289"/>
        <v>-5947</v>
      </c>
      <c r="CM70" s="256">
        <f t="shared" si="289"/>
        <v>38191</v>
      </c>
      <c r="CN70" s="256">
        <f t="shared" si="289"/>
        <v>59671</v>
      </c>
      <c r="CO70" s="256">
        <f t="shared" si="290"/>
        <v>67092</v>
      </c>
      <c r="CP70" s="369">
        <f t="shared" si="290"/>
        <v>-27793</v>
      </c>
      <c r="CQ70" s="338">
        <f t="shared" si="290"/>
        <v>92129</v>
      </c>
      <c r="CR70" s="256">
        <f t="shared" si="290"/>
        <v>26419</v>
      </c>
      <c r="CS70" s="256">
        <f t="shared" si="290"/>
        <v>29760</v>
      </c>
      <c r="CT70" s="256">
        <f t="shared" si="290"/>
        <v>137890</v>
      </c>
      <c r="CU70" s="256">
        <f t="shared" si="290"/>
        <v>62133</v>
      </c>
      <c r="CV70" s="256">
        <f t="shared" si="290"/>
        <v>55588</v>
      </c>
      <c r="CW70" s="256">
        <f t="shared" si="290"/>
        <v>13844</v>
      </c>
      <c r="CX70" s="256">
        <f t="shared" si="290"/>
        <v>-24420</v>
      </c>
      <c r="CY70" s="256">
        <f t="shared" si="291"/>
        <v>43904</v>
      </c>
      <c r="CZ70" s="256">
        <f t="shared" si="291"/>
        <v>-53441</v>
      </c>
      <c r="DA70" s="256">
        <f t="shared" si="291"/>
        <v>-62562</v>
      </c>
      <c r="DB70" s="369">
        <f t="shared" si="291"/>
        <v>-18246</v>
      </c>
      <c r="DC70" s="369">
        <f t="shared" si="291"/>
        <v>-67792</v>
      </c>
      <c r="DD70" s="369">
        <f t="shared" si="291"/>
        <v>-14766</v>
      </c>
      <c r="DE70" s="369">
        <f t="shared" si="291"/>
        <v>-1338</v>
      </c>
      <c r="DF70" s="369">
        <f t="shared" si="291"/>
        <v>-100006</v>
      </c>
      <c r="DG70" s="369">
        <f t="shared" si="291"/>
        <v>-8680</v>
      </c>
      <c r="DH70" s="369">
        <f t="shared" si="291"/>
        <v>20904</v>
      </c>
      <c r="DI70" s="369">
        <f t="shared" si="292"/>
        <v>-4809</v>
      </c>
      <c r="DJ70" s="369">
        <f t="shared" si="292"/>
        <v>43725</v>
      </c>
      <c r="DK70" s="369">
        <f t="shared" si="292"/>
        <v>-13237</v>
      </c>
      <c r="DL70" s="369">
        <f t="shared" si="292"/>
        <v>14586</v>
      </c>
      <c r="DM70" s="369">
        <f t="shared" si="292"/>
        <v>38311</v>
      </c>
      <c r="DN70" s="369">
        <f t="shared" si="292"/>
        <v>41510</v>
      </c>
      <c r="DO70" s="369">
        <f t="shared" si="292"/>
        <v>49237</v>
      </c>
      <c r="DP70" s="369">
        <f t="shared" si="292"/>
        <v>66310</v>
      </c>
      <c r="DQ70" s="369">
        <f t="shared" si="292"/>
        <v>69574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109430</v>
      </c>
    </row>
    <row r="71" spans="1:132" s="123" customFormat="1" ht="15.75" thickBot="1">
      <c r="A71" s="140"/>
      <c r="B71" s="45" t="s">
        <v>144</v>
      </c>
      <c r="C71" s="119">
        <f t="shared" si="293" ref="C71:Q71">SUM(C66:C70)</f>
        <v>648541.78999999992</v>
      </c>
      <c r="D71" s="120">
        <f t="shared" si="293"/>
        <v>659512.40000000014</v>
      </c>
      <c r="E71" s="120">
        <f t="shared" si="293"/>
        <v>660315.08999999997</v>
      </c>
      <c r="F71" s="120">
        <f t="shared" si="293"/>
        <v>593389.15000000002</v>
      </c>
      <c r="G71" s="120">
        <f t="shared" si="293"/>
        <v>628632.87</v>
      </c>
      <c r="H71" s="120">
        <f t="shared" si="293"/>
        <v>588563.78999999992</v>
      </c>
      <c r="I71" s="120">
        <f t="shared" si="293"/>
        <v>670844.17000000004</v>
      </c>
      <c r="J71" s="120">
        <f t="shared" si="293"/>
        <v>704997.18999999994</v>
      </c>
      <c r="K71" s="120">
        <f t="shared" si="293"/>
        <v>770425.31999999995</v>
      </c>
      <c r="L71" s="121">
        <f t="shared" si="293"/>
        <v>767522.73999999999</v>
      </c>
      <c r="M71" s="120">
        <f t="shared" si="293"/>
        <v>794352.63000000012</v>
      </c>
      <c r="N71" s="120">
        <f t="shared" si="293"/>
        <v>770337.93000000017</v>
      </c>
      <c r="O71" s="120">
        <f t="shared" si="293"/>
        <v>893774.23999999999</v>
      </c>
      <c r="P71" s="120">
        <f t="shared" si="293"/>
        <v>1153143</v>
      </c>
      <c r="Q71" s="120">
        <f t="shared" si="293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8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8">
        <v>1052834</v>
      </c>
      <c r="BI71" s="471">
        <v>982353</v>
      </c>
      <c r="BJ71" s="535">
        <v>1108062</v>
      </c>
      <c r="BK71" s="298">
        <v>1295578</v>
      </c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94" ref="BU71:BY71">SUM(BU66:BU70)</f>
        <v>245232.44999999995</v>
      </c>
      <c r="BV71" s="122">
        <f t="shared" si="294"/>
        <v>493630.59999999998</v>
      </c>
      <c r="BW71" s="122">
        <f t="shared" si="294"/>
        <v>481555.91000000003</v>
      </c>
      <c r="BX71" s="122">
        <f t="shared" si="294"/>
        <v>590062.84999999998</v>
      </c>
      <c r="BY71" s="122">
        <f t="shared" si="294"/>
        <v>663927.13</v>
      </c>
      <c r="BZ71" s="122">
        <f t="shared" si="295" ref="BZ71:CH71">SUM(BZ66:BZ70)</f>
        <v>616707.21000000008</v>
      </c>
      <c r="CA71" s="122">
        <f t="shared" si="295"/>
        <v>671921.82999999996</v>
      </c>
      <c r="CB71" s="122">
        <f t="shared" si="295"/>
        <v>755202.81000000006</v>
      </c>
      <c r="CC71" s="122">
        <f t="shared" si="295"/>
        <v>719963.68000000005</v>
      </c>
      <c r="CD71" s="392">
        <f t="shared" si="295"/>
        <v>718052.26000000001</v>
      </c>
      <c r="CE71" s="415">
        <f t="shared" si="295"/>
        <v>604732.36999999988</v>
      </c>
      <c r="CF71" s="122">
        <f t="shared" si="295"/>
        <v>716156.06999999983</v>
      </c>
      <c r="CG71" s="122">
        <f t="shared" si="295"/>
        <v>564076.76000000001</v>
      </c>
      <c r="CH71" s="122">
        <f t="shared" si="295"/>
        <v>336633</v>
      </c>
      <c r="CI71" s="122">
        <f t="shared" si="296" ref="CI71:CJ71">SUM(CI66:CI70)</f>
        <v>245031</v>
      </c>
      <c r="CJ71" s="233">
        <f t="shared" si="296"/>
        <v>190650</v>
      </c>
      <c r="CK71" s="233">
        <f t="shared" si="297" ref="CK71">SUM(CK66:CK70)</f>
        <v>85423</v>
      </c>
      <c r="CL71" s="233">
        <f t="shared" si="298" ref="CL71:CM71">SUM(CL66:CL70)</f>
        <v>30980</v>
      </c>
      <c r="CM71" s="259">
        <f t="shared" si="298"/>
        <v>-124149</v>
      </c>
      <c r="CN71" s="259">
        <f t="shared" si="299" ref="CN71:CO71">SUM(CN66:CN70)</f>
        <v>19128</v>
      </c>
      <c r="CO71" s="259">
        <f t="shared" si="299"/>
        <v>-206862</v>
      </c>
      <c r="CP71" s="372">
        <f t="shared" si="300" ref="CP71:CQ71">SUM(CP66:CP70)</f>
        <v>-358142</v>
      </c>
      <c r="CQ71" s="341">
        <f t="shared" si="300"/>
        <v>-92224</v>
      </c>
      <c r="CR71" s="259">
        <f t="shared" si="301" ref="CR71">SUM(CR66:CR70)</f>
        <v>-335287</v>
      </c>
      <c r="CS71" s="259">
        <f t="shared" si="302" ref="CS71">SUM(CS66:CS70)</f>
        <v>-274883</v>
      </c>
      <c r="CT71" s="259">
        <f t="shared" si="303" ref="CT71">SUM(CT66:CT70)</f>
        <v>-310566</v>
      </c>
      <c r="CU71" s="259">
        <f t="shared" si="304" ref="CU71">SUM(CU66:CU70)</f>
        <v>-290202</v>
      </c>
      <c r="CV71" s="259">
        <f t="shared" si="305" ref="CV71">SUM(CV66:CV70)</f>
        <v>-345973</v>
      </c>
      <c r="CW71" s="259">
        <f t="shared" si="306" ref="CW71">SUM(CW66:CW70)</f>
        <v>-324241</v>
      </c>
      <c r="CX71" s="259">
        <f t="shared" si="307" ref="CX71">SUM(CX66:CX70)</f>
        <v>-390399</v>
      </c>
      <c r="CY71" s="259">
        <f t="shared" si="308" ref="CY71">SUM(CY66:CY70)</f>
        <v>-139364</v>
      </c>
      <c r="CZ71" s="259">
        <f t="shared" si="309" ref="CZ71">SUM(CZ66:CZ70)</f>
        <v>-388377</v>
      </c>
      <c r="DA71" s="259">
        <f t="shared" si="310" ref="DA71">SUM(DA66:DA70)</f>
        <v>-268636</v>
      </c>
      <c r="DB71" s="372">
        <f t="shared" si="311" ref="DB71">SUM(DB66:DB70)</f>
        <v>-170516</v>
      </c>
      <c r="DC71" s="372">
        <f t="shared" si="312" ref="DC71">SUM(DC66:DC70)</f>
        <v>-380107</v>
      </c>
      <c r="DD71" s="372">
        <f t="shared" si="313" ref="DD71">SUM(DD66:DD70)</f>
        <v>-36581</v>
      </c>
      <c r="DE71" s="372">
        <f t="shared" si="314" ref="DE71">SUM(DE66:DE70)</f>
        <v>-188733</v>
      </c>
      <c r="DF71" s="372">
        <f t="shared" si="315" ref="DF71">SUM(DF66:DF70)</f>
        <v>-156418</v>
      </c>
      <c r="DG71" s="372">
        <f t="shared" si="316" ref="DG71">SUM(DG66:DG70)</f>
        <v>30246</v>
      </c>
      <c r="DH71" s="372">
        <f t="shared" si="317" ref="DH71">SUM(DH66:DH70)</f>
        <v>-19042</v>
      </c>
      <c r="DI71" s="372">
        <f t="shared" si="318" ref="DI71">SUM(DI66:DI70)</f>
        <v>-219178</v>
      </c>
      <c r="DJ71" s="372">
        <f t="shared" si="319" ref="DJ71">SUM(DJ66:DJ70)</f>
        <v>130176</v>
      </c>
      <c r="DK71" s="372">
        <f t="shared" si="320" ref="DK71:DL71">SUM(DK66:DK70)</f>
        <v>111386</v>
      </c>
      <c r="DL71" s="372">
        <f t="shared" si="320"/>
        <v>-109305</v>
      </c>
      <c r="DM71" s="372">
        <f t="shared" si="321" ref="DM71:DN71">SUM(DM66:DM70)</f>
        <v>22809</v>
      </c>
      <c r="DN71" s="372">
        <f t="shared" si="321"/>
        <v>95917</v>
      </c>
      <c r="DO71" s="372">
        <f t="shared" si="322" ref="DO71:DP71">SUM(DO66:DO70)</f>
        <v>55599</v>
      </c>
      <c r="DP71" s="372">
        <f t="shared" si="322"/>
        <v>-6564</v>
      </c>
      <c r="DQ71" s="372">
        <f t="shared" si="323" ref="DQ71">SUM(DQ66:DQ70)</f>
        <v>301343</v>
      </c>
      <c r="EA71" s="330"/>
      <c r="EB71" s="29">
        <f>SUM(EB66:EB70)</f>
        <v>1295578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472"/>
      <c r="BJ72" s="527"/>
      <c r="BK72" s="290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51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2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 s="291">
        <v>9133801</v>
      </c>
      <c r="BI73" s="464">
        <v>9776378</v>
      </c>
      <c r="BJ73" s="528">
        <v>10009182</v>
      </c>
      <c r="BK73" s="291">
        <v>9062340</v>
      </c>
      <c r="BM73" s="275"/>
      <c r="BN73" s="275"/>
      <c r="BO73" s="149"/>
      <c r="BP73" s="275"/>
      <c r="BQ73" s="275"/>
      <c r="BR73" s="275"/>
      <c r="BS73" s="275"/>
      <c r="BT73" s="291"/>
      <c r="BU73" s="76">
        <f t="shared" si="324" ref="BU73:CD77">O73-C73</f>
        <v>-490467</v>
      </c>
      <c r="BV73" s="77">
        <f t="shared" si="324"/>
        <v>346513</v>
      </c>
      <c r="BW73" s="77">
        <f t="shared" si="324"/>
        <v>316416</v>
      </c>
      <c r="BX73" s="77">
        <f t="shared" si="324"/>
        <v>283743</v>
      </c>
      <c r="BY73" s="77">
        <f t="shared" si="324"/>
        <v>-74014</v>
      </c>
      <c r="BZ73" s="77">
        <f t="shared" si="324"/>
        <v>1333409</v>
      </c>
      <c r="CA73" s="77">
        <f t="shared" si="324"/>
        <v>938976</v>
      </c>
      <c r="CB73" s="77">
        <f t="shared" si="324"/>
        <v>1899107</v>
      </c>
      <c r="CC73" s="77">
        <f t="shared" si="324"/>
        <v>946187</v>
      </c>
      <c r="CD73" s="385">
        <f t="shared" si="324"/>
        <v>-17534</v>
      </c>
      <c r="CE73" s="408">
        <f t="shared" si="325" ref="CE73:CN77">Y73-M73</f>
        <v>-413619</v>
      </c>
      <c r="CF73" s="77">
        <f t="shared" si="325"/>
        <v>2078492</v>
      </c>
      <c r="CG73" s="77">
        <f t="shared" si="325"/>
        <v>1362484</v>
      </c>
      <c r="CH73" s="77">
        <f t="shared" si="325"/>
        <v>46325</v>
      </c>
      <c r="CI73" s="77">
        <f t="shared" si="325"/>
        <v>-275309</v>
      </c>
      <c r="CJ73" s="226">
        <f t="shared" si="325"/>
        <v>888953</v>
      </c>
      <c r="CK73" s="226">
        <f t="shared" si="325"/>
        <v>1267617</v>
      </c>
      <c r="CL73" s="226">
        <f t="shared" si="325"/>
        <v>-739290</v>
      </c>
      <c r="CM73" s="252">
        <f t="shared" si="325"/>
        <v>1066513</v>
      </c>
      <c r="CN73" s="252">
        <f t="shared" si="325"/>
        <v>113792</v>
      </c>
      <c r="CO73" s="252">
        <f t="shared" si="326" ref="CO73:CX77">AI73-W73</f>
        <v>-360599</v>
      </c>
      <c r="CP73" s="365">
        <f t="shared" si="326"/>
        <v>-530948</v>
      </c>
      <c r="CQ73" s="334">
        <f t="shared" si="326"/>
        <v>-721094</v>
      </c>
      <c r="CR73" s="252">
        <f t="shared" si="326"/>
        <v>305230</v>
      </c>
      <c r="CS73" s="252">
        <f t="shared" si="326"/>
        <v>-452889</v>
      </c>
      <c r="CT73" s="252">
        <f t="shared" si="326"/>
        <v>252898</v>
      </c>
      <c r="CU73" s="252">
        <f t="shared" si="326"/>
        <v>148427</v>
      </c>
      <c r="CV73" s="252">
        <f t="shared" si="326"/>
        <v>49361</v>
      </c>
      <c r="CW73" s="252">
        <f t="shared" si="326"/>
        <v>-1427535</v>
      </c>
      <c r="CX73" s="252">
        <f t="shared" si="326"/>
        <v>1614760</v>
      </c>
      <c r="CY73" s="252">
        <f t="shared" si="327" ref="CY73:DH77">AS73-AG73</f>
        <v>153776</v>
      </c>
      <c r="CZ73" s="252">
        <f t="shared" si="327"/>
        <v>-560333</v>
      </c>
      <c r="DA73" s="252">
        <f t="shared" si="327"/>
        <v>83990</v>
      </c>
      <c r="DB73" s="365">
        <f t="shared" si="327"/>
        <v>254955</v>
      </c>
      <c r="DC73" s="365">
        <f t="shared" si="327"/>
        <v>608264</v>
      </c>
      <c r="DD73" s="365">
        <f t="shared" si="327"/>
        <v>-1131310</v>
      </c>
      <c r="DE73" s="365">
        <f t="shared" si="327"/>
        <v>-317026</v>
      </c>
      <c r="DF73" s="365">
        <f t="shared" si="327"/>
        <v>777475</v>
      </c>
      <c r="DG73" s="365">
        <f t="shared" si="327"/>
        <v>-76540</v>
      </c>
      <c r="DH73" s="365">
        <f t="shared" si="327"/>
        <v>-165481</v>
      </c>
      <c r="DI73" s="365">
        <f t="shared" si="328" ref="DI73:DQ77">BC73-AQ73</f>
        <v>1480231</v>
      </c>
      <c r="DJ73" s="365">
        <f t="shared" si="328"/>
        <v>-1199054</v>
      </c>
      <c r="DK73" s="365">
        <f t="shared" si="328"/>
        <v>-1318904</v>
      </c>
      <c r="DL73" s="365">
        <f t="shared" si="328"/>
        <v>679713</v>
      </c>
      <c r="DM73" s="365">
        <f t="shared" si="328"/>
        <v>144869</v>
      </c>
      <c r="DN73" s="365">
        <f t="shared" si="328"/>
        <v>518016</v>
      </c>
      <c r="DO73" s="365">
        <f t="shared" si="328"/>
        <v>-29859</v>
      </c>
      <c r="DP73" s="365">
        <f t="shared" si="328"/>
        <v>1319837</v>
      </c>
      <c r="DQ73" s="365">
        <f t="shared" si="328"/>
        <v>547232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3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 s="291">
        <v>143120</v>
      </c>
      <c r="BI74" s="464">
        <v>161282</v>
      </c>
      <c r="BJ74" s="528">
        <v>166545</v>
      </c>
      <c r="BK74" s="291">
        <v>155554</v>
      </c>
      <c r="BM74" s="275"/>
      <c r="BN74" s="275"/>
      <c r="BO74" s="149"/>
      <c r="BP74" s="275"/>
      <c r="BQ74" s="275"/>
      <c r="BR74" s="275"/>
      <c r="BS74" s="275"/>
      <c r="BT74" s="291"/>
      <c r="BU74" s="76">
        <f t="shared" si="324"/>
        <v>-15060</v>
      </c>
      <c r="BV74" s="77">
        <f t="shared" si="324"/>
        <v>2505</v>
      </c>
      <c r="BW74" s="77">
        <f t="shared" si="324"/>
        <v>8243</v>
      </c>
      <c r="BX74" s="77">
        <f t="shared" si="324"/>
        <v>10675</v>
      </c>
      <c r="BY74" s="77">
        <f t="shared" si="324"/>
        <v>6464</v>
      </c>
      <c r="BZ74" s="77">
        <f t="shared" si="324"/>
        <v>23936</v>
      </c>
      <c r="CA74" s="77">
        <f t="shared" si="324"/>
        <v>22678</v>
      </c>
      <c r="CB74" s="77">
        <f t="shared" si="324"/>
        <v>18128</v>
      </c>
      <c r="CC74" s="77">
        <f t="shared" si="324"/>
        <v>4214</v>
      </c>
      <c r="CD74" s="385">
        <f t="shared" si="324"/>
        <v>10382</v>
      </c>
      <c r="CE74" s="408">
        <f t="shared" si="325"/>
        <v>22412</v>
      </c>
      <c r="CF74" s="77">
        <f t="shared" si="325"/>
        <v>39625</v>
      </c>
      <c r="CG74" s="77">
        <f t="shared" si="325"/>
        <v>62318</v>
      </c>
      <c r="CH74" s="77">
        <f t="shared" si="325"/>
        <v>29056</v>
      </c>
      <c r="CI74" s="77">
        <f t="shared" si="325"/>
        <v>23658</v>
      </c>
      <c r="CJ74" s="226">
        <f t="shared" si="325"/>
        <v>27656</v>
      </c>
      <c r="CK74" s="226">
        <f t="shared" si="325"/>
        <v>40892</v>
      </c>
      <c r="CL74" s="226">
        <f t="shared" si="325"/>
        <v>10808</v>
      </c>
      <c r="CM74" s="252">
        <f t="shared" si="325"/>
        <v>30897</v>
      </c>
      <c r="CN74" s="252">
        <f t="shared" si="325"/>
        <v>13702</v>
      </c>
      <c r="CO74" s="252">
        <f t="shared" si="326"/>
        <v>7451</v>
      </c>
      <c r="CP74" s="365">
        <f t="shared" si="326"/>
        <v>5302</v>
      </c>
      <c r="CQ74" s="334">
        <f t="shared" si="326"/>
        <v>-23033</v>
      </c>
      <c r="CR74" s="252">
        <f t="shared" si="326"/>
        <v>9335</v>
      </c>
      <c r="CS74" s="252">
        <f t="shared" si="326"/>
        <v>-29958</v>
      </c>
      <c r="CT74" s="252">
        <f t="shared" si="326"/>
        <v>-23069</v>
      </c>
      <c r="CU74" s="252">
        <f t="shared" si="326"/>
        <v>-19804</v>
      </c>
      <c r="CV74" s="252">
        <f t="shared" si="326"/>
        <v>-13584</v>
      </c>
      <c r="CW74" s="252">
        <f t="shared" si="326"/>
        <v>-42679</v>
      </c>
      <c r="CX74" s="252">
        <f t="shared" si="326"/>
        <v>-18018</v>
      </c>
      <c r="CY74" s="252">
        <f t="shared" si="327"/>
        <v>-22950</v>
      </c>
      <c r="CZ74" s="252">
        <f t="shared" si="327"/>
        <v>-8688</v>
      </c>
      <c r="DA74" s="252">
        <f t="shared" si="327"/>
        <v>-8301</v>
      </c>
      <c r="DB74" s="365">
        <f t="shared" si="327"/>
        <v>139</v>
      </c>
      <c r="DC74" s="365">
        <f t="shared" si="327"/>
        <v>-1088</v>
      </c>
      <c r="DD74" s="365">
        <f t="shared" si="327"/>
        <v>-26486</v>
      </c>
      <c r="DE74" s="365">
        <f t="shared" si="327"/>
        <v>-16848</v>
      </c>
      <c r="DF74" s="365">
        <f t="shared" si="327"/>
        <v>-1275</v>
      </c>
      <c r="DG74" s="365">
        <f t="shared" si="327"/>
        <v>-14763</v>
      </c>
      <c r="DH74" s="365">
        <f t="shared" si="327"/>
        <v>-14239</v>
      </c>
      <c r="DI74" s="365">
        <f t="shared" si="328"/>
        <v>7245</v>
      </c>
      <c r="DJ74" s="365">
        <f t="shared" si="328"/>
        <v>4</v>
      </c>
      <c r="DK74" s="365">
        <f t="shared" si="328"/>
        <v>-8228</v>
      </c>
      <c r="DL74" s="365">
        <f t="shared" si="328"/>
        <v>-2300</v>
      </c>
      <c r="DM74" s="365">
        <f t="shared" si="328"/>
        <v>9759</v>
      </c>
      <c r="DN74" s="365">
        <f t="shared" si="328"/>
        <v>12026</v>
      </c>
      <c r="DO74" s="365">
        <f t="shared" si="328"/>
        <v>22821</v>
      </c>
      <c r="DP74" s="365">
        <f t="shared" si="328"/>
        <v>23323</v>
      </c>
      <c r="DQ74" s="365">
        <f t="shared" si="328"/>
        <v>23911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3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 s="291">
        <v>1857902</v>
      </c>
      <c r="BI75" s="464">
        <v>1813721</v>
      </c>
      <c r="BJ75" s="528">
        <v>1951993</v>
      </c>
      <c r="BK75" s="291">
        <v>1861805</v>
      </c>
      <c r="BM75" s="275"/>
      <c r="BN75" s="275"/>
      <c r="BO75" s="149"/>
      <c r="BP75" s="275"/>
      <c r="BQ75" s="275"/>
      <c r="BR75" s="275"/>
      <c r="BS75" s="275"/>
      <c r="BT75" s="291"/>
      <c r="BU75" s="76">
        <f t="shared" si="324"/>
        <v>-8240</v>
      </c>
      <c r="BV75" s="77">
        <f t="shared" si="324"/>
        <v>-289757</v>
      </c>
      <c r="BW75" s="77">
        <f t="shared" si="324"/>
        <v>-245940</v>
      </c>
      <c r="BX75" s="77">
        <f t="shared" si="324"/>
        <v>-485543</v>
      </c>
      <c r="BY75" s="77">
        <f t="shared" si="324"/>
        <v>-377753</v>
      </c>
      <c r="BZ75" s="77">
        <f t="shared" si="324"/>
        <v>-370195</v>
      </c>
      <c r="CA75" s="77">
        <f t="shared" si="324"/>
        <v>-517183</v>
      </c>
      <c r="CB75" s="77">
        <f t="shared" si="324"/>
        <v>-111709</v>
      </c>
      <c r="CC75" s="77">
        <f t="shared" si="324"/>
        <v>40828</v>
      </c>
      <c r="CD75" s="385">
        <f t="shared" si="324"/>
        <v>-123501</v>
      </c>
      <c r="CE75" s="408">
        <f t="shared" si="325"/>
        <v>-426615</v>
      </c>
      <c r="CF75" s="77">
        <f t="shared" si="325"/>
        <v>431020</v>
      </c>
      <c r="CG75" s="77">
        <f t="shared" si="325"/>
        <v>44449</v>
      </c>
      <c r="CH75" s="77">
        <f t="shared" si="325"/>
        <v>204176</v>
      </c>
      <c r="CI75" s="77">
        <f t="shared" si="325"/>
        <v>161789</v>
      </c>
      <c r="CJ75" s="226">
        <f t="shared" si="325"/>
        <v>387272</v>
      </c>
      <c r="CK75" s="226">
        <f t="shared" si="325"/>
        <v>612020</v>
      </c>
      <c r="CL75" s="226">
        <f t="shared" si="325"/>
        <v>262695</v>
      </c>
      <c r="CM75" s="252">
        <f t="shared" si="325"/>
        <v>335045</v>
      </c>
      <c r="CN75" s="252">
        <f t="shared" si="325"/>
        <v>498921</v>
      </c>
      <c r="CO75" s="252">
        <f t="shared" si="326"/>
        <v>89850</v>
      </c>
      <c r="CP75" s="365">
        <f t="shared" si="326"/>
        <v>-4270</v>
      </c>
      <c r="CQ75" s="334">
        <f t="shared" si="326"/>
        <v>-210836</v>
      </c>
      <c r="CR75" s="252">
        <f t="shared" si="326"/>
        <v>118952</v>
      </c>
      <c r="CS75" s="252">
        <f t="shared" si="326"/>
        <v>-5844</v>
      </c>
      <c r="CT75" s="252">
        <f t="shared" si="326"/>
        <v>84880</v>
      </c>
      <c r="CU75" s="252">
        <f t="shared" si="326"/>
        <v>114077</v>
      </c>
      <c r="CV75" s="252">
        <f t="shared" si="326"/>
        <v>17644</v>
      </c>
      <c r="CW75" s="252">
        <f t="shared" si="326"/>
        <v>-426587</v>
      </c>
      <c r="CX75" s="252">
        <f t="shared" si="326"/>
        <v>-92508</v>
      </c>
      <c r="CY75" s="252">
        <f t="shared" si="327"/>
        <v>28147</v>
      </c>
      <c r="CZ75" s="252">
        <f t="shared" si="327"/>
        <v>-263847</v>
      </c>
      <c r="DA75" s="252">
        <f t="shared" si="327"/>
        <v>-66569</v>
      </c>
      <c r="DB75" s="365">
        <f t="shared" si="327"/>
        <v>-37357</v>
      </c>
      <c r="DC75" s="365">
        <f t="shared" si="327"/>
        <v>88523</v>
      </c>
      <c r="DD75" s="365">
        <f t="shared" si="327"/>
        <v>-245875</v>
      </c>
      <c r="DE75" s="365">
        <f t="shared" si="327"/>
        <v>-61737</v>
      </c>
      <c r="DF75" s="365">
        <f t="shared" si="327"/>
        <v>51686</v>
      </c>
      <c r="DG75" s="365">
        <f t="shared" si="327"/>
        <v>-60401</v>
      </c>
      <c r="DH75" s="365">
        <f t="shared" si="327"/>
        <v>22303</v>
      </c>
      <c r="DI75" s="365">
        <f t="shared" si="328"/>
        <v>140393</v>
      </c>
      <c r="DJ75" s="365">
        <f t="shared" si="328"/>
        <v>-102091</v>
      </c>
      <c r="DK75" s="365">
        <f t="shared" si="328"/>
        <v>-220580</v>
      </c>
      <c r="DL75" s="365">
        <f t="shared" si="328"/>
        <v>135980</v>
      </c>
      <c r="DM75" s="365">
        <f t="shared" si="328"/>
        <v>-26983</v>
      </c>
      <c r="DN75" s="365">
        <f t="shared" si="328"/>
        <v>154246</v>
      </c>
      <c r="DO75" s="365">
        <f t="shared" si="328"/>
        <v>-108725</v>
      </c>
      <c r="DP75" s="365">
        <f t="shared" si="328"/>
        <v>245491</v>
      </c>
      <c r="DQ75" s="365">
        <f t="shared" si="328"/>
        <v>59479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3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 s="291">
        <v>1410898</v>
      </c>
      <c r="BI76" s="464">
        <v>1306515</v>
      </c>
      <c r="BJ76" s="528">
        <v>1340227</v>
      </c>
      <c r="BK76" s="291">
        <v>1418977</v>
      </c>
      <c r="BM76" s="275"/>
      <c r="BN76" s="275"/>
      <c r="BO76" s="149"/>
      <c r="BP76" s="275"/>
      <c r="BQ76" s="275"/>
      <c r="BR76" s="275"/>
      <c r="BS76" s="275"/>
      <c r="BT76" s="291"/>
      <c r="BU76" s="76">
        <f t="shared" si="324"/>
        <v>-100776</v>
      </c>
      <c r="BV76" s="77">
        <f t="shared" si="324"/>
        <v>-98570</v>
      </c>
      <c r="BW76" s="77">
        <f t="shared" si="324"/>
        <v>-263740</v>
      </c>
      <c r="BX76" s="77">
        <f t="shared" si="324"/>
        <v>-460016</v>
      </c>
      <c r="BY76" s="77">
        <f t="shared" si="324"/>
        <v>-227851</v>
      </c>
      <c r="BZ76" s="77">
        <f t="shared" si="324"/>
        <v>-415514</v>
      </c>
      <c r="CA76" s="77">
        <f t="shared" si="324"/>
        <v>-289030</v>
      </c>
      <c r="CB76" s="77">
        <f t="shared" si="324"/>
        <v>-35591</v>
      </c>
      <c r="CC76" s="77">
        <f t="shared" si="324"/>
        <v>51001</v>
      </c>
      <c r="CD76" s="385">
        <f t="shared" si="324"/>
        <v>-149642</v>
      </c>
      <c r="CE76" s="408">
        <f t="shared" si="325"/>
        <v>-569302</v>
      </c>
      <c r="CF76" s="77">
        <f t="shared" si="325"/>
        <v>239965</v>
      </c>
      <c r="CG76" s="77">
        <f t="shared" si="325"/>
        <v>584</v>
      </c>
      <c r="CH76" s="77">
        <f t="shared" si="325"/>
        <v>-91421</v>
      </c>
      <c r="CI76" s="77">
        <f t="shared" si="325"/>
        <v>181679</v>
      </c>
      <c r="CJ76" s="226">
        <f t="shared" si="325"/>
        <v>330912</v>
      </c>
      <c r="CK76" s="226">
        <f t="shared" si="325"/>
        <v>336893</v>
      </c>
      <c r="CL76" s="226">
        <f t="shared" si="325"/>
        <v>66458</v>
      </c>
      <c r="CM76" s="252">
        <f t="shared" si="325"/>
        <v>-15309</v>
      </c>
      <c r="CN76" s="252">
        <f t="shared" si="325"/>
        <v>429324</v>
      </c>
      <c r="CO76" s="252">
        <f t="shared" si="326"/>
        <v>94202</v>
      </c>
      <c r="CP76" s="365">
        <f t="shared" si="326"/>
        <v>224119</v>
      </c>
      <c r="CQ76" s="334">
        <f t="shared" si="326"/>
        <v>-74082</v>
      </c>
      <c r="CR76" s="252">
        <f t="shared" si="326"/>
        <v>81958</v>
      </c>
      <c r="CS76" s="252">
        <f t="shared" si="326"/>
        <v>6714</v>
      </c>
      <c r="CT76" s="252">
        <f t="shared" si="326"/>
        <v>232037</v>
      </c>
      <c r="CU76" s="252">
        <f t="shared" si="326"/>
        <v>-31347</v>
      </c>
      <c r="CV76" s="252">
        <f t="shared" si="326"/>
        <v>10205</v>
      </c>
      <c r="CW76" s="252">
        <f t="shared" si="326"/>
        <v>-49023</v>
      </c>
      <c r="CX76" s="252">
        <f t="shared" si="326"/>
        <v>205646</v>
      </c>
      <c r="CY76" s="252">
        <f t="shared" si="327"/>
        <v>604990</v>
      </c>
      <c r="CZ76" s="252">
        <f t="shared" si="327"/>
        <v>-122565</v>
      </c>
      <c r="DA76" s="252">
        <f t="shared" si="327"/>
        <v>-109307</v>
      </c>
      <c r="DB76" s="365">
        <f t="shared" si="327"/>
        <v>18441</v>
      </c>
      <c r="DC76" s="365">
        <f t="shared" si="327"/>
        <v>126605</v>
      </c>
      <c r="DD76" s="365">
        <f t="shared" si="327"/>
        <v>-101</v>
      </c>
      <c r="DE76" s="365">
        <f t="shared" si="327"/>
        <v>111407</v>
      </c>
      <c r="DF76" s="365">
        <f t="shared" si="327"/>
        <v>63699</v>
      </c>
      <c r="DG76" s="365">
        <f t="shared" si="327"/>
        <v>68452</v>
      </c>
      <c r="DH76" s="365">
        <f t="shared" si="327"/>
        <v>144568</v>
      </c>
      <c r="DI76" s="365">
        <f t="shared" si="328"/>
        <v>14784</v>
      </c>
      <c r="DJ76" s="365">
        <f t="shared" si="328"/>
        <v>-310631</v>
      </c>
      <c r="DK76" s="365">
        <f t="shared" si="328"/>
        <v>-399200</v>
      </c>
      <c r="DL76" s="365">
        <f t="shared" si="328"/>
        <v>-75519</v>
      </c>
      <c r="DM76" s="365">
        <f t="shared" si="328"/>
        <v>32351</v>
      </c>
      <c r="DN76" s="365">
        <f t="shared" si="328"/>
        <v>33361</v>
      </c>
      <c r="DO76" s="365">
        <f t="shared" si="328"/>
        <v>-45472</v>
      </c>
      <c r="DP76" s="365">
        <f t="shared" si="328"/>
        <v>67517</v>
      </c>
      <c r="DQ76" s="365">
        <f t="shared" si="328"/>
        <v>100398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3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 s="291">
        <v>1192393</v>
      </c>
      <c r="BI77" s="464">
        <v>1184630</v>
      </c>
      <c r="BJ77" s="528">
        <v>936422</v>
      </c>
      <c r="BK77" s="291">
        <v>927870</v>
      </c>
      <c r="BM77" s="275"/>
      <c r="BN77" s="275"/>
      <c r="BO77" s="149"/>
      <c r="BP77" s="275"/>
      <c r="BQ77" s="275"/>
      <c r="BR77" s="275"/>
      <c r="BS77" s="275"/>
      <c r="BT77" s="291"/>
      <c r="BU77" s="76">
        <f t="shared" si="324"/>
        <v>-3405398</v>
      </c>
      <c r="BV77" s="77">
        <f t="shared" si="324"/>
        <v>975962</v>
      </c>
      <c r="BW77" s="77">
        <f t="shared" si="324"/>
        <v>1792595</v>
      </c>
      <c r="BX77" s="77">
        <f t="shared" si="324"/>
        <v>83908</v>
      </c>
      <c r="BY77" s="77">
        <f t="shared" si="324"/>
        <v>-158229</v>
      </c>
      <c r="BZ77" s="77">
        <f t="shared" si="324"/>
        <v>-163337</v>
      </c>
      <c r="CA77" s="77">
        <f t="shared" si="324"/>
        <v>-79713</v>
      </c>
      <c r="CB77" s="77">
        <f t="shared" si="324"/>
        <v>-90463</v>
      </c>
      <c r="CC77" s="77">
        <f t="shared" si="324"/>
        <v>68955</v>
      </c>
      <c r="CD77" s="385">
        <f t="shared" si="324"/>
        <v>106292</v>
      </c>
      <c r="CE77" s="408">
        <f t="shared" si="325"/>
        <v>291935</v>
      </c>
      <c r="CF77" s="77">
        <f t="shared" si="325"/>
        <v>-685379</v>
      </c>
      <c r="CG77" s="77">
        <f t="shared" si="325"/>
        <v>3486610</v>
      </c>
      <c r="CH77" s="77">
        <f t="shared" si="325"/>
        <v>-1243353</v>
      </c>
      <c r="CI77" s="77">
        <f t="shared" si="325"/>
        <v>-2122737</v>
      </c>
      <c r="CJ77" s="226">
        <f t="shared" si="325"/>
        <v>-105426</v>
      </c>
      <c r="CK77" s="226">
        <f t="shared" si="325"/>
        <v>485545</v>
      </c>
      <c r="CL77" s="226">
        <f t="shared" si="325"/>
        <v>21846</v>
      </c>
      <c r="CM77" s="252">
        <f t="shared" si="325"/>
        <v>-82633</v>
      </c>
      <c r="CN77" s="252">
        <f t="shared" si="325"/>
        <v>69585</v>
      </c>
      <c r="CO77" s="252">
        <f t="shared" si="326"/>
        <v>-65084</v>
      </c>
      <c r="CP77" s="365">
        <f t="shared" si="326"/>
        <v>-984709</v>
      </c>
      <c r="CQ77" s="334">
        <f t="shared" si="326"/>
        <v>604378</v>
      </c>
      <c r="CR77" s="252">
        <f t="shared" si="326"/>
        <v>-599205</v>
      </c>
      <c r="CS77" s="252">
        <f t="shared" si="326"/>
        <v>817663</v>
      </c>
      <c r="CT77" s="252">
        <f t="shared" si="326"/>
        <v>301317</v>
      </c>
      <c r="CU77" s="252">
        <f t="shared" si="326"/>
        <v>7762</v>
      </c>
      <c r="CV77" s="252">
        <f t="shared" si="326"/>
        <v>86980</v>
      </c>
      <c r="CW77" s="252">
        <f t="shared" si="326"/>
        <v>-573571</v>
      </c>
      <c r="CX77" s="252">
        <f t="shared" si="326"/>
        <v>41851</v>
      </c>
      <c r="CY77" s="252">
        <f t="shared" si="327"/>
        <v>-137332</v>
      </c>
      <c r="CZ77" s="252">
        <f t="shared" si="327"/>
        <v>754362</v>
      </c>
      <c r="DA77" s="252">
        <f t="shared" si="327"/>
        <v>240076</v>
      </c>
      <c r="DB77" s="365">
        <f t="shared" si="327"/>
        <v>885774</v>
      </c>
      <c r="DC77" s="365">
        <f t="shared" si="327"/>
        <v>-176394</v>
      </c>
      <c r="DD77" s="365">
        <f t="shared" si="327"/>
        <v>395333</v>
      </c>
      <c r="DE77" s="365">
        <f t="shared" si="327"/>
        <v>-956937</v>
      </c>
      <c r="DF77" s="365">
        <f t="shared" si="327"/>
        <v>-40662</v>
      </c>
      <c r="DG77" s="365">
        <f t="shared" si="327"/>
        <v>242330</v>
      </c>
      <c r="DH77" s="365">
        <f t="shared" si="327"/>
        <v>-301249</v>
      </c>
      <c r="DI77" s="365">
        <f t="shared" si="328"/>
        <v>-86453</v>
      </c>
      <c r="DJ77" s="365">
        <f t="shared" si="328"/>
        <v>-88572</v>
      </c>
      <c r="DK77" s="365">
        <f t="shared" si="328"/>
        <v>-174442</v>
      </c>
      <c r="DL77" s="365">
        <f t="shared" si="328"/>
        <v>-87526</v>
      </c>
      <c r="DM77" s="365">
        <f t="shared" si="328"/>
        <v>-235049</v>
      </c>
      <c r="DN77" s="365">
        <f t="shared" si="328"/>
        <v>136852</v>
      </c>
      <c r="DO77" s="365">
        <f t="shared" si="328"/>
        <v>147159</v>
      </c>
      <c r="DP77" s="365">
        <f t="shared" si="328"/>
        <v>-208174</v>
      </c>
      <c r="DQ77" s="365">
        <f t="shared" si="328"/>
        <v>-135285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12799762</v>
      </c>
      <c r="D78" s="130">
        <f t="shared" si="329" ref="D78:AK78">SUM(D73:D77)</f>
        <v>11728459</v>
      </c>
      <c r="E78" s="130">
        <f t="shared" si="329"/>
        <v>11249702</v>
      </c>
      <c r="F78" s="130">
        <f t="shared" si="329"/>
        <v>12099494</v>
      </c>
      <c r="G78" s="130">
        <f t="shared" si="329"/>
        <v>17298395</v>
      </c>
      <c r="H78" s="130">
        <f t="shared" si="329"/>
        <v>22325004</v>
      </c>
      <c r="I78" s="130">
        <f t="shared" si="329"/>
        <v>19693404</v>
      </c>
      <c r="J78" s="130">
        <f t="shared" si="329"/>
        <v>12512823</v>
      </c>
      <c r="K78" s="130">
        <f t="shared" si="329"/>
        <v>10911929</v>
      </c>
      <c r="L78" s="131">
        <f t="shared" si="329"/>
        <v>13226170</v>
      </c>
      <c r="M78" s="130">
        <f t="shared" si="329"/>
        <v>15130548</v>
      </c>
      <c r="N78" s="130">
        <f t="shared" si="329"/>
        <v>11944821</v>
      </c>
      <c r="O78" s="130">
        <f t="shared" si="329"/>
        <v>8779821</v>
      </c>
      <c r="P78" s="130">
        <f t="shared" si="329"/>
        <v>12665112</v>
      </c>
      <c r="Q78" s="130">
        <f t="shared" si="329"/>
        <v>12857276</v>
      </c>
      <c r="R78" s="130">
        <f t="shared" si="329"/>
        <v>11532261</v>
      </c>
      <c r="S78" s="130">
        <f t="shared" si="329"/>
        <v>16467012</v>
      </c>
      <c r="T78" s="130">
        <f t="shared" si="329"/>
        <v>22733303</v>
      </c>
      <c r="U78" s="130">
        <f t="shared" si="329"/>
        <v>19769132</v>
      </c>
      <c r="V78" s="130">
        <f t="shared" si="329"/>
        <v>14192295</v>
      </c>
      <c r="W78" s="130">
        <f t="shared" si="329"/>
        <v>12023114</v>
      </c>
      <c r="X78" s="131">
        <f t="shared" si="329"/>
        <v>13052167</v>
      </c>
      <c r="Y78" s="130">
        <f t="shared" si="329"/>
        <v>14035359</v>
      </c>
      <c r="Z78" s="130">
        <f t="shared" si="329"/>
        <v>14048544</v>
      </c>
      <c r="AA78" s="130">
        <f t="shared" si="329"/>
        <v>13736266</v>
      </c>
      <c r="AB78" s="130">
        <f t="shared" si="329"/>
        <v>11609895</v>
      </c>
      <c r="AC78" s="130">
        <f t="shared" si="329"/>
        <v>10826356</v>
      </c>
      <c r="AD78" s="130">
        <f t="shared" si="329"/>
        <v>13061628</v>
      </c>
      <c r="AE78" s="130">
        <f t="shared" si="329"/>
        <v>19209979</v>
      </c>
      <c r="AF78" s="130">
        <f t="shared" si="329"/>
        <v>22355820</v>
      </c>
      <c r="AG78" s="130">
        <f t="shared" si="329"/>
        <v>21103645</v>
      </c>
      <c r="AH78" s="130">
        <f t="shared" si="329"/>
        <v>15317619</v>
      </c>
      <c r="AI78" s="130">
        <f t="shared" si="329"/>
        <v>11788934</v>
      </c>
      <c r="AJ78" s="304">
        <f t="shared" si="329"/>
        <v>11761661</v>
      </c>
      <c r="AK78" s="78">
        <f t="shared" si="329"/>
        <v>13610692</v>
      </c>
      <c r="AL78" s="78">
        <f t="shared" si="330" ref="AL78:BG78">SUM(AL73:AL77)</f>
        <v>13964814</v>
      </c>
      <c r="AM78" s="78">
        <f t="shared" si="330"/>
        <v>14071952</v>
      </c>
      <c r="AN78" s="78">
        <f t="shared" si="330"/>
        <v>12457958</v>
      </c>
      <c r="AO78" s="78">
        <f t="shared" si="330"/>
        <v>11045471</v>
      </c>
      <c r="AP78" s="78">
        <f t="shared" si="330"/>
        <v>13212234</v>
      </c>
      <c r="AQ78" s="78">
        <f t="shared" si="330"/>
        <v>16690584</v>
      </c>
      <c r="AR78" s="78">
        <f t="shared" si="330"/>
        <v>24107551</v>
      </c>
      <c r="AS78" s="78">
        <f t="shared" si="330"/>
        <v>21730276</v>
      </c>
      <c r="AT78" s="78">
        <f t="shared" si="330"/>
        <v>15116548</v>
      </c>
      <c r="AU78" s="78">
        <f t="shared" si="330"/>
        <v>11928823</v>
      </c>
      <c r="AV78" s="292">
        <f t="shared" si="330"/>
        <v>12883613</v>
      </c>
      <c r="AW78" s="78">
        <f t="shared" si="330"/>
        <v>14256602</v>
      </c>
      <c r="AX78" s="78">
        <f t="shared" si="330"/>
        <v>12956375</v>
      </c>
      <c r="AY78" s="78">
        <f t="shared" si="330"/>
        <v>12830811</v>
      </c>
      <c r="AZ78" s="78">
        <f t="shared" si="330"/>
        <v>13308881</v>
      </c>
      <c r="BA78" s="78">
        <f t="shared" si="330"/>
        <v>11204549</v>
      </c>
      <c r="BB78" s="78">
        <f t="shared" si="330"/>
        <v>12898136</v>
      </c>
      <c r="BC78" s="78">
        <f t="shared" si="330"/>
        <v>18246784</v>
      </c>
      <c r="BD78" s="78">
        <f t="shared" si="330"/>
        <v>22407207</v>
      </c>
      <c r="BE78" s="78">
        <f t="shared" si="330"/>
        <v>19608922</v>
      </c>
      <c r="BF78" s="78">
        <f t="shared" si="330"/>
        <v>15766896</v>
      </c>
      <c r="BG78" s="78">
        <f t="shared" si="330"/>
        <v>11853770</v>
      </c>
      <c r="BH78" s="292">
        <f>SUM(BH73:BH77)</f>
        <v>13738114</v>
      </c>
      <c r="BI78" s="465">
        <f>SUM(BI73:BI77)</f>
        <v>14242526</v>
      </c>
      <c r="BJ78" s="529">
        <f>SUM(BJ73:BJ77)</f>
        <v>14404369</v>
      </c>
      <c r="BK78" s="529">
        <f>SUM(BK73:BK77)</f>
        <v>13426546</v>
      </c>
      <c r="BL78" s="292"/>
      <c r="BM78" s="292"/>
      <c r="BN78" s="292"/>
      <c r="BO78" s="292"/>
      <c r="BP78" s="292"/>
      <c r="BQ78" s="292"/>
      <c r="BR78" s="292"/>
      <c r="BS78" s="292"/>
      <c r="BT78" s="292"/>
      <c r="BU78" s="78">
        <f t="shared" si="331" ref="BU78:EB85">SUM(BU73:BU77)</f>
        <v>-4019941</v>
      </c>
      <c r="BV78" s="132">
        <f t="shared" si="332" ref="BV78:BX78">SUM(BV73:BV77)</f>
        <v>936653</v>
      </c>
      <c r="BW78" s="132">
        <f t="shared" si="332"/>
        <v>1607574</v>
      </c>
      <c r="BX78" s="132">
        <f t="shared" si="332"/>
        <v>-567233</v>
      </c>
      <c r="BY78" s="132">
        <f t="shared" si="333" ref="BY78">SUM(BY73:BY77)</f>
        <v>-831383</v>
      </c>
      <c r="BZ78" s="132">
        <f t="shared" si="334" ref="BZ78:CH78">SUM(BZ73:BZ77)</f>
        <v>408299</v>
      </c>
      <c r="CA78" s="132">
        <f t="shared" si="334"/>
        <v>75728</v>
      </c>
      <c r="CB78" s="132">
        <f t="shared" si="334"/>
        <v>1679472</v>
      </c>
      <c r="CC78" s="132">
        <f t="shared" si="334"/>
        <v>1111185</v>
      </c>
      <c r="CD78" s="386">
        <f t="shared" si="334"/>
        <v>-174003</v>
      </c>
      <c r="CE78" s="409">
        <f t="shared" si="334"/>
        <v>-1095189</v>
      </c>
      <c r="CF78" s="132">
        <f t="shared" si="334"/>
        <v>2103723</v>
      </c>
      <c r="CG78" s="132">
        <f t="shared" si="334"/>
        <v>4956445</v>
      </c>
      <c r="CH78" s="132">
        <f t="shared" si="334"/>
        <v>-1055217</v>
      </c>
      <c r="CI78" s="132">
        <f t="shared" si="335" ref="CI78:CJ78">SUM(CI73:CI77)</f>
        <v>-2030920</v>
      </c>
      <c r="CJ78" s="227">
        <f t="shared" si="335"/>
        <v>1529367</v>
      </c>
      <c r="CK78" s="227">
        <f t="shared" si="336" ref="CK78">SUM(CK73:CK77)</f>
        <v>2742967</v>
      </c>
      <c r="CL78" s="227">
        <f t="shared" si="337" ref="CL78:CM78">SUM(CL73:CL77)</f>
        <v>-377483</v>
      </c>
      <c r="CM78" s="253">
        <f t="shared" si="337"/>
        <v>1334513</v>
      </c>
      <c r="CN78" s="253">
        <f t="shared" si="338" ref="CN78:CO78">SUM(CN73:CN77)</f>
        <v>1125324</v>
      </c>
      <c r="CO78" s="253">
        <f t="shared" si="338"/>
        <v>-234180</v>
      </c>
      <c r="CP78" s="366">
        <f t="shared" si="339" ref="CP78:CQ78">SUM(CP73:CP77)</f>
        <v>-1290506</v>
      </c>
      <c r="CQ78" s="335">
        <f t="shared" si="339"/>
        <v>-424667</v>
      </c>
      <c r="CR78" s="253">
        <f t="shared" si="340" ref="CR78">SUM(CR73:CR77)</f>
        <v>-83730</v>
      </c>
      <c r="CS78" s="253">
        <f t="shared" si="341" ref="CS78">SUM(CS73:CS77)</f>
        <v>335686</v>
      </c>
      <c r="CT78" s="253">
        <f t="shared" si="342" ref="CT78">SUM(CT73:CT77)</f>
        <v>848063</v>
      </c>
      <c r="CU78" s="253">
        <f t="shared" si="343" ref="CU78">SUM(CU73:CU77)</f>
        <v>219115</v>
      </c>
      <c r="CV78" s="253">
        <f t="shared" si="344" ref="CV78">SUM(CV73:CV77)</f>
        <v>150606</v>
      </c>
      <c r="CW78" s="253">
        <f t="shared" si="345" ref="CW78">SUM(CW73:CW77)</f>
        <v>-2519395</v>
      </c>
      <c r="CX78" s="253">
        <f t="shared" si="346" ref="CX78">SUM(CX73:CX77)</f>
        <v>1751731</v>
      </c>
      <c r="CY78" s="253">
        <f t="shared" si="347" ref="CY78">SUM(CY73:CY77)</f>
        <v>626631</v>
      </c>
      <c r="CZ78" s="253">
        <f t="shared" si="348" ref="CZ78">SUM(CZ73:CZ77)</f>
        <v>-201071</v>
      </c>
      <c r="DA78" s="253">
        <f t="shared" si="349" ref="DA78">SUM(DA73:DA77)</f>
        <v>139889</v>
      </c>
      <c r="DB78" s="366">
        <f t="shared" si="350" ref="DB78">SUM(DB73:DB77)</f>
        <v>1121952</v>
      </c>
      <c r="DC78" s="366">
        <f t="shared" si="351" ref="DC78">SUM(DC73:DC77)</f>
        <v>645910</v>
      </c>
      <c r="DD78" s="366">
        <f t="shared" si="352" ref="DD78">SUM(DD73:DD77)</f>
        <v>-1008439</v>
      </c>
      <c r="DE78" s="366">
        <f t="shared" si="353" ref="DE78">SUM(DE73:DE77)</f>
        <v>-1241141</v>
      </c>
      <c r="DF78" s="366">
        <f t="shared" si="354" ref="DF78">SUM(DF73:DF77)</f>
        <v>850923</v>
      </c>
      <c r="DG78" s="366">
        <f t="shared" si="355" ref="DG78">SUM(DG73:DG77)</f>
        <v>159078</v>
      </c>
      <c r="DH78" s="366">
        <f t="shared" si="356" ref="DH78">SUM(DH73:DH77)</f>
        <v>-314098</v>
      </c>
      <c r="DI78" s="366">
        <f t="shared" si="357" ref="DI78">SUM(DI73:DI77)</f>
        <v>1556200</v>
      </c>
      <c r="DJ78" s="366">
        <f t="shared" si="358" ref="DJ78">SUM(DJ73:DJ77)</f>
        <v>-1700344</v>
      </c>
      <c r="DK78" s="366">
        <f t="shared" si="359" ref="DK78:DL78">SUM(DK73:DK77)</f>
        <v>-2121354</v>
      </c>
      <c r="DL78" s="366">
        <f t="shared" si="359"/>
        <v>650348</v>
      </c>
      <c r="DM78" s="366">
        <f t="shared" si="360" ref="DM78:DN78">SUM(DM73:DM77)</f>
        <v>-75053</v>
      </c>
      <c r="DN78" s="366">
        <f t="shared" si="360"/>
        <v>854501</v>
      </c>
      <c r="DO78" s="366">
        <f t="shared" si="361" ref="DO78:DP78">SUM(DO73:DO77)</f>
        <v>-14076</v>
      </c>
      <c r="DP78" s="366">
        <f t="shared" si="361"/>
        <v>1447994</v>
      </c>
      <c r="DQ78" s="366">
        <f t="shared" si="362" ref="DQ78">SUM(DQ73:DQ77)</f>
        <v>595735</v>
      </c>
      <c r="EA78" s="265"/>
      <c r="EB78" s="78">
        <f t="shared" si="331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70"/>
      <c r="BJ79" s="534"/>
      <c r="BK79" s="297"/>
      <c r="BL79" s="281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58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964451.80000000005</v>
      </c>
      <c r="D80" s="91">
        <f t="shared" si="363" ref="D80:O80">D94-D87</f>
        <v>885026.43999999994</v>
      </c>
      <c r="E80" s="91">
        <f t="shared" si="363"/>
        <v>948444.29999999993</v>
      </c>
      <c r="F80" s="91">
        <f t="shared" si="363"/>
        <v>835116.07999999984</v>
      </c>
      <c r="G80" s="91">
        <f t="shared" si="363"/>
        <v>1466563.3100000001</v>
      </c>
      <c r="H80" s="91">
        <f t="shared" si="363"/>
        <v>1893474.6299999999</v>
      </c>
      <c r="I80" s="91">
        <f t="shared" si="363"/>
        <v>1702039.5399999998</v>
      </c>
      <c r="J80" s="91">
        <f t="shared" si="363"/>
        <v>1308529.1100000001</v>
      </c>
      <c r="K80" s="91">
        <f t="shared" si="363"/>
        <v>676738.5</v>
      </c>
      <c r="L80" s="92">
        <f t="shared" si="363"/>
        <v>1202677.9499999997</v>
      </c>
      <c r="M80" s="91">
        <f t="shared" si="363"/>
        <v>1414476.54</v>
      </c>
      <c r="N80" s="91">
        <f t="shared" si="363"/>
        <v>1167237.9299999999</v>
      </c>
      <c r="O80" s="91">
        <f t="shared" si="363"/>
        <v>1219451.52</v>
      </c>
      <c r="P80" s="91">
        <f t="shared" si="364" ref="P80:Q80">P94-P87</f>
        <v>1164026.48</v>
      </c>
      <c r="Q80" s="91">
        <f t="shared" si="364"/>
        <v>1084223.0700000001</v>
      </c>
      <c r="R80" s="91">
        <f t="shared" si="365" ref="R80:S80">R94-R87</f>
        <v>1276079.8300000001</v>
      </c>
      <c r="S80" s="91">
        <f t="shared" si="365"/>
        <v>1815272.53</v>
      </c>
      <c r="T80" s="91">
        <f t="shared" si="366" ref="T80:U80">T94-T87</f>
        <v>2915906.7299999995</v>
      </c>
      <c r="U80" s="91">
        <f t="shared" si="366"/>
        <v>1997871.1800000002</v>
      </c>
      <c r="V80" s="91">
        <f t="shared" si="367" ref="V80:W80">V94-V87</f>
        <v>1271814.76</v>
      </c>
      <c r="W80" s="91">
        <f t="shared" si="367"/>
        <v>2691744.79</v>
      </c>
      <c r="X80" s="92">
        <f t="shared" si="368" ref="X80:Y80">X94-X87</f>
        <v>1313424.4400000002</v>
      </c>
      <c r="Y80" s="91">
        <f t="shared" si="368"/>
        <v>1244614.6800000002</v>
      </c>
      <c r="Z80" s="91">
        <f t="shared" si="369" ref="Z80:AA80">Z94-Z87</f>
        <v>1514608.3</v>
      </c>
      <c r="AA80" s="91">
        <f t="shared" si="369"/>
        <v>1420137.3100000001</v>
      </c>
      <c r="AB80" s="91">
        <f t="shared" si="370" ref="AB80:AC80">AB94-AB87</f>
        <v>1294680.4700000002</v>
      </c>
      <c r="AC80" s="91">
        <f t="shared" si="370"/>
        <v>1261112.74</v>
      </c>
      <c r="AD80" s="91">
        <f t="shared" si="371" ref="AD80:AE80">AD94-AD87</f>
        <v>1415946.3500000001</v>
      </c>
      <c r="AE80" s="91">
        <f t="shared" si="371"/>
        <v>2017313.3799999999</v>
      </c>
      <c r="AF80" s="91">
        <f t="shared" si="372" ref="AF80:AG80">AF94-AF87</f>
        <v>2449952.0099999998</v>
      </c>
      <c r="AG80" s="91">
        <f t="shared" si="372"/>
        <v>2581920.9399999999</v>
      </c>
      <c r="AH80" s="192">
        <f t="shared" si="373" ref="AH80:AI80">AH94-AH87</f>
        <v>1551421.3999999999</v>
      </c>
      <c r="AI80" s="192">
        <f t="shared" si="373"/>
        <v>1220489.04</v>
      </c>
      <c r="AJ80" s="179">
        <f t="shared" si="374" ref="AJ80:AK80">AJ94-AJ87</f>
        <v>1575297.52</v>
      </c>
      <c r="AK80" s="307">
        <f t="shared" si="374"/>
        <v>1574197.4399999999</v>
      </c>
      <c r="AL80" s="307">
        <f t="shared" si="375" ref="AL80:AQ80">AL94-AL87</f>
        <v>1641335.3500000001</v>
      </c>
      <c r="AM80" s="282">
        <f t="shared" si="375"/>
        <v>1328816.4199999999</v>
      </c>
      <c r="AN80" s="282">
        <f t="shared" si="375"/>
        <v>1900791.54</v>
      </c>
      <c r="AO80" s="282">
        <f t="shared" si="375"/>
        <v>1219178.4100000001</v>
      </c>
      <c r="AP80" s="282">
        <f t="shared" si="375"/>
        <v>1666106.77</v>
      </c>
      <c r="AQ80" s="282">
        <f t="shared" si="375"/>
        <v>1607570.6699999999</v>
      </c>
      <c r="AR80" s="282">
        <f t="shared" si="376" ref="AR80:AV80">AR94-AR87</f>
        <v>3136484.7800000003</v>
      </c>
      <c r="AS80" s="282">
        <f t="shared" si="376"/>
        <v>2357655.6000000001</v>
      </c>
      <c r="AT80" s="282">
        <f t="shared" si="376"/>
        <v>1149259.8700000001</v>
      </c>
      <c r="AU80" s="282">
        <f t="shared" si="376"/>
        <v>52472.050000000047</v>
      </c>
      <c r="AV80" s="299">
        <f t="shared" si="376"/>
        <v>-292031.26000000001</v>
      </c>
      <c r="AW80" s="282">
        <f t="shared" si="377" ref="AW80:BB80">AW94-AW87</f>
        <v>-273417.58999999997</v>
      </c>
      <c r="AX80" s="282">
        <f t="shared" si="377"/>
        <v>301532.20000000007</v>
      </c>
      <c r="AY80" s="282">
        <f t="shared" si="377"/>
        <v>1956686.98</v>
      </c>
      <c r="AZ80" s="282">
        <f t="shared" si="377"/>
        <v>1349891.98</v>
      </c>
      <c r="BA80" s="282">
        <f t="shared" si="377"/>
        <v>1463145.4199999999</v>
      </c>
      <c r="BB80" s="282">
        <f t="shared" si="377"/>
        <v>1820540</v>
      </c>
      <c r="BC80" s="282">
        <f t="shared" si="378" ref="BC80:BH80">BC94-BC87</f>
        <v>1977518.9500000002</v>
      </c>
      <c r="BD80" s="282">
        <f t="shared" si="378"/>
        <v>3312594.27</v>
      </c>
      <c r="BE80" s="282">
        <f t="shared" si="378"/>
        <v>2632170.9500000002</v>
      </c>
      <c r="BF80" s="282">
        <f t="shared" si="378"/>
        <v>1719392.6000000001</v>
      </c>
      <c r="BG80" s="282">
        <f t="shared" si="378"/>
        <v>1448463.52</v>
      </c>
      <c r="BH80" s="299">
        <f t="shared" si="378"/>
        <v>1513058.2000000002</v>
      </c>
      <c r="BI80" s="473">
        <f t="shared" si="379" ref="BI80:BJ80">BI94-BI87</f>
        <v>2030625.7</v>
      </c>
      <c r="BJ80" s="536">
        <f t="shared" si="379"/>
        <v>2028997.04</v>
      </c>
      <c r="BK80" s="536">
        <f t="shared" si="380" ref="BK80">BK94-BK87</f>
        <v>1285386.3999999999</v>
      </c>
      <c r="BL80" s="282"/>
      <c r="BM80" s="282"/>
      <c r="BN80" s="282"/>
      <c r="BO80" s="282"/>
      <c r="BP80" s="282"/>
      <c r="BQ80" s="282"/>
      <c r="BR80" s="282"/>
      <c r="BS80" s="282"/>
      <c r="BT80" s="282"/>
      <c r="BU80" s="28">
        <f t="shared" si="381" ref="BU80:CD84">O80-C80</f>
        <v>254999.71999999997</v>
      </c>
      <c r="BV80" s="93">
        <f t="shared" si="381"/>
        <v>279000.04000000004</v>
      </c>
      <c r="BW80" s="93">
        <f t="shared" si="381"/>
        <v>135778.77000000014</v>
      </c>
      <c r="BX80" s="93">
        <f t="shared" si="381"/>
        <v>440963.75000000023</v>
      </c>
      <c r="BY80" s="93">
        <f t="shared" si="381"/>
        <v>348709.21999999997</v>
      </c>
      <c r="BZ80" s="93">
        <f t="shared" si="381"/>
        <v>1022432.0999999996</v>
      </c>
      <c r="CA80" s="93">
        <f t="shared" si="381"/>
        <v>295831.64000000036</v>
      </c>
      <c r="CB80" s="93">
        <f t="shared" si="381"/>
        <v>-36714.350000000093</v>
      </c>
      <c r="CC80" s="93">
        <f t="shared" si="381"/>
        <v>2015006.29</v>
      </c>
      <c r="CD80" s="393">
        <f t="shared" si="381"/>
        <v>110746.49000000046</v>
      </c>
      <c r="CE80" s="416">
        <f t="shared" si="382" ref="CE80:CN84">Y80-M80</f>
        <v>-169861.85999999987</v>
      </c>
      <c r="CF80" s="93">
        <f t="shared" si="382"/>
        <v>347370.37000000011</v>
      </c>
      <c r="CG80" s="93">
        <f t="shared" si="382"/>
        <v>200685.79000000004</v>
      </c>
      <c r="CH80" s="93">
        <f t="shared" si="382"/>
        <v>130653.99000000022</v>
      </c>
      <c r="CI80" s="93">
        <f t="shared" si="382"/>
        <v>176889.66999999993</v>
      </c>
      <c r="CJ80" s="234">
        <f t="shared" si="382"/>
        <v>139866.52000000002</v>
      </c>
      <c r="CK80" s="234">
        <f t="shared" si="382"/>
        <v>202040.84999999986</v>
      </c>
      <c r="CL80" s="234">
        <f t="shared" si="382"/>
        <v>-465954.71999999974</v>
      </c>
      <c r="CM80" s="247">
        <f t="shared" si="382"/>
        <v>584049.75999999978</v>
      </c>
      <c r="CN80" s="247">
        <f t="shared" si="382"/>
        <v>279606.6399999999</v>
      </c>
      <c r="CO80" s="247">
        <f t="shared" si="383" ref="CO80:CX84">AI80-W80</f>
        <v>-1471255.75</v>
      </c>
      <c r="CP80" s="373">
        <f t="shared" si="383"/>
        <v>261873.07999999984</v>
      </c>
      <c r="CQ80" s="342">
        <f t="shared" si="383"/>
        <v>329582.75999999978</v>
      </c>
      <c r="CR80" s="247">
        <f t="shared" si="383"/>
        <v>126727.05000000005</v>
      </c>
      <c r="CS80" s="247">
        <f t="shared" si="383"/>
        <v>-91320.89000000013</v>
      </c>
      <c r="CT80" s="247">
        <f t="shared" si="383"/>
        <v>606111.06999999983</v>
      </c>
      <c r="CU80" s="247">
        <f t="shared" si="383"/>
        <v>-41934.329999999842</v>
      </c>
      <c r="CV80" s="247">
        <f t="shared" si="383"/>
        <v>250160.41999999993</v>
      </c>
      <c r="CW80" s="247">
        <f t="shared" si="383"/>
        <v>-409742.70999999996</v>
      </c>
      <c r="CX80" s="247">
        <f t="shared" si="383"/>
        <v>686532.77000000048</v>
      </c>
      <c r="CY80" s="247">
        <f t="shared" si="384" ref="CY80:DH84">AS80-AG80</f>
        <v>-224265.33999999985</v>
      </c>
      <c r="CZ80" s="247">
        <f t="shared" si="384"/>
        <v>-402161.5299999998</v>
      </c>
      <c r="DA80" s="247">
        <f t="shared" si="384"/>
        <v>-1168016.99</v>
      </c>
      <c r="DB80" s="373">
        <f t="shared" si="384"/>
        <v>-1867328.78</v>
      </c>
      <c r="DC80" s="373">
        <f t="shared" si="384"/>
        <v>-1847615.0299999998</v>
      </c>
      <c r="DD80" s="373">
        <f t="shared" si="384"/>
        <v>-1339803.1499999999</v>
      </c>
      <c r="DE80" s="373">
        <f t="shared" si="384"/>
        <v>627870.56000000006</v>
      </c>
      <c r="DF80" s="373">
        <f t="shared" si="384"/>
        <v>-550899.56000000006</v>
      </c>
      <c r="DG80" s="373">
        <f t="shared" si="384"/>
        <v>243967.00999999978</v>
      </c>
      <c r="DH80" s="373">
        <f t="shared" si="384"/>
        <v>154433.22999999998</v>
      </c>
      <c r="DI80" s="373">
        <f t="shared" si="385" ref="DI80:DQ84">BC80-AQ80</f>
        <v>369948.28000000026</v>
      </c>
      <c r="DJ80" s="373">
        <f t="shared" si="385"/>
        <v>176109.48999999976</v>
      </c>
      <c r="DK80" s="373">
        <f t="shared" si="385"/>
        <v>274515.35000000009</v>
      </c>
      <c r="DL80" s="373">
        <f t="shared" si="385"/>
        <v>570132.72999999998</v>
      </c>
      <c r="DM80" s="373">
        <f t="shared" si="385"/>
        <v>1395991.47</v>
      </c>
      <c r="DN80" s="373">
        <f t="shared" si="385"/>
        <v>1805089.4600000002</v>
      </c>
      <c r="DO80" s="373">
        <f t="shared" si="385"/>
        <v>2304043.29</v>
      </c>
      <c r="DP80" s="373">
        <f t="shared" si="385"/>
        <v>1727464.8399999999</v>
      </c>
      <c r="DQ80" s="373">
        <f t="shared" si="385"/>
        <v>-671300.58000000007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6075.2899999999991</v>
      </c>
      <c r="D81" s="91">
        <f t="shared" si="386" ref="D81:Y81">D95-D88</f>
        <v>6604.0900000000001</v>
      </c>
      <c r="E81" s="91">
        <f t="shared" si="386"/>
        <v>5384.420000000001</v>
      </c>
      <c r="F81" s="91">
        <f t="shared" si="386"/>
        <v>5096.2700000000004</v>
      </c>
      <c r="G81" s="91">
        <f t="shared" si="386"/>
        <v>7189.4100000000008</v>
      </c>
      <c r="H81" s="91">
        <f t="shared" si="386"/>
        <v>6721.7900000000009</v>
      </c>
      <c r="I81" s="91">
        <f t="shared" si="386"/>
        <v>9196.2099999999991</v>
      </c>
      <c r="J81" s="91">
        <f t="shared" si="386"/>
        <v>7587.8400000000011</v>
      </c>
      <c r="K81" s="91">
        <f t="shared" si="386"/>
        <v>4667.6700000000001</v>
      </c>
      <c r="L81" s="92">
        <f t="shared" si="386"/>
        <v>8488.4099999999999</v>
      </c>
      <c r="M81" s="91">
        <f t="shared" si="386"/>
        <v>8359.7199999999993</v>
      </c>
      <c r="N81" s="91">
        <f t="shared" si="386"/>
        <v>9210.6900000000005</v>
      </c>
      <c r="O81" s="91">
        <f t="shared" si="386"/>
        <v>10604.369999999999</v>
      </c>
      <c r="P81" s="91">
        <f t="shared" si="386"/>
        <v>6465.8500000000022</v>
      </c>
      <c r="Q81" s="91">
        <f t="shared" si="386"/>
        <v>6698.8799999999992</v>
      </c>
      <c r="R81" s="91">
        <f t="shared" si="386"/>
        <v>6275.0200000000004</v>
      </c>
      <c r="S81" s="91">
        <f t="shared" si="386"/>
        <v>7746.8999999999996</v>
      </c>
      <c r="T81" s="91">
        <f t="shared" si="386"/>
        <v>7874.4200000000001</v>
      </c>
      <c r="U81" s="91">
        <f t="shared" si="386"/>
        <v>6662.4300000000003</v>
      </c>
      <c r="V81" s="91">
        <f t="shared" si="386"/>
        <v>3860.5200000000004</v>
      </c>
      <c r="W81" s="91">
        <f t="shared" si="386"/>
        <v>9418.9299999999985</v>
      </c>
      <c r="X81" s="92">
        <f t="shared" si="386"/>
        <v>8586.8200000000015</v>
      </c>
      <c r="Y81" s="91">
        <f t="shared" si="386"/>
        <v>8526.3400000000001</v>
      </c>
      <c r="Z81" s="91">
        <f t="shared" si="387" ref="Z81:AA81">Z95-Z88</f>
        <v>22782.559999999998</v>
      </c>
      <c r="AA81" s="91">
        <f t="shared" si="387"/>
        <v>13598.450000000001</v>
      </c>
      <c r="AB81" s="91">
        <f t="shared" si="388" ref="AB81:AC81">AB95-AB88</f>
        <v>10447.09</v>
      </c>
      <c r="AC81" s="91">
        <f t="shared" si="388"/>
        <v>11775.459999999999</v>
      </c>
      <c r="AD81" s="91">
        <f t="shared" si="389" ref="AD81:AE81">AD95-AD88</f>
        <v>10505.419999999998</v>
      </c>
      <c r="AE81" s="91">
        <f t="shared" si="389"/>
        <v>7890.8600000000006</v>
      </c>
      <c r="AF81" s="91">
        <f t="shared" si="390" ref="AF81:AG81">AF95-AF88</f>
        <v>7569.7200000000012</v>
      </c>
      <c r="AG81" s="91">
        <f t="shared" si="390"/>
        <v>7961.8900000000012</v>
      </c>
      <c r="AH81" s="192">
        <f t="shared" si="391" ref="AH81:AI81">AH95-AH88</f>
        <v>9674.9400000000005</v>
      </c>
      <c r="AI81" s="192">
        <f t="shared" si="391"/>
        <v>11856.129999999999</v>
      </c>
      <c r="AJ81" s="179">
        <f t="shared" si="392" ref="AJ81:AK81">AJ95-AJ88</f>
        <v>6516.2100000000009</v>
      </c>
      <c r="AK81" s="307">
        <f t="shared" si="392"/>
        <v>8828.3799999999992</v>
      </c>
      <c r="AL81" s="307">
        <f t="shared" si="393" ref="AL81:AM81">AL95-AL88</f>
        <v>10448.849999999999</v>
      </c>
      <c r="AM81" s="282">
        <f t="shared" si="393"/>
        <v>12415.26</v>
      </c>
      <c r="AN81" s="282">
        <f t="shared" si="394" ref="AN81:AO81">AN95-AN88</f>
        <v>17605.25</v>
      </c>
      <c r="AO81" s="282">
        <f t="shared" si="394"/>
        <v>10218.610000000001</v>
      </c>
      <c r="AP81" s="282">
        <f t="shared" si="395" ref="AP81:AQ81">AP95-AP88</f>
        <v>6682.9399999999987</v>
      </c>
      <c r="AQ81" s="282">
        <f t="shared" si="395"/>
        <v>5852.04</v>
      </c>
      <c r="AR81" s="282">
        <f t="shared" si="396" ref="AR81">AR95-AR88</f>
        <v>6935.3600000000006</v>
      </c>
      <c r="AS81" s="282">
        <f t="shared" si="397" ref="AS81:AT81">AS95-AS88</f>
        <v>7934.5400000000009</v>
      </c>
      <c r="AT81" s="282">
        <f t="shared" si="397"/>
        <v>3126.8999999999996</v>
      </c>
      <c r="AU81" s="282">
        <f t="shared" si="398" ref="AU81:AV81">AU95-AU88</f>
        <v>-3570.4400000000005</v>
      </c>
      <c r="AV81" s="299">
        <f t="shared" si="398"/>
        <v>-3158.1500000000015</v>
      </c>
      <c r="AW81" s="282">
        <f t="shared" si="399" ref="AW81:AX81">AW95-AW88</f>
        <v>-2230.4200000000001</v>
      </c>
      <c r="AX81" s="282">
        <f t="shared" si="399"/>
        <v>-1884.6100000000006</v>
      </c>
      <c r="AY81" s="282">
        <f t="shared" si="400" ref="AY81:AZ81">AY95-AY88</f>
        <v>19449.419999999998</v>
      </c>
      <c r="AZ81" s="282">
        <f t="shared" si="400"/>
        <v>12259.42</v>
      </c>
      <c r="BA81" s="282">
        <f t="shared" si="401" ref="BA81:BB81">BA95-BA88</f>
        <v>12659.99</v>
      </c>
      <c r="BB81" s="282">
        <f t="shared" si="401"/>
        <v>7227.7700000000004</v>
      </c>
      <c r="BC81" s="282">
        <f t="shared" si="402" ref="BC81">BC95-BC88</f>
        <v>8549.7600000000002</v>
      </c>
      <c r="BD81" s="282">
        <f t="shared" si="403" ref="BD81:BE81">BD95-BD88</f>
        <v>11688.07</v>
      </c>
      <c r="BE81" s="282">
        <f t="shared" si="403"/>
        <v>14828.52</v>
      </c>
      <c r="BF81" s="282">
        <f t="shared" si="404" ref="BF81:BG81">BF95-BF88</f>
        <v>8503.3500000000004</v>
      </c>
      <c r="BG81" s="282">
        <f t="shared" si="404"/>
        <v>8803.1100000000006</v>
      </c>
      <c r="BH81" s="299">
        <f t="shared" si="405" ref="BH81">BH95-BH88</f>
        <v>11895.91</v>
      </c>
      <c r="BI81" s="473">
        <f t="shared" si="406" ref="BI81:BJ81">BI95-BI88</f>
        <v>15682.790000000001</v>
      </c>
      <c r="BJ81" s="536">
        <f t="shared" si="406"/>
        <v>17518.669999999998</v>
      </c>
      <c r="BK81" s="536">
        <f t="shared" si="407" ref="BK81">BK95-BK88</f>
        <v>12314.16</v>
      </c>
      <c r="BL81" s="282"/>
      <c r="BM81" s="282"/>
      <c r="BN81" s="282"/>
      <c r="BO81" s="282"/>
      <c r="BP81" s="282"/>
      <c r="BQ81" s="282"/>
      <c r="BR81" s="282"/>
      <c r="BS81" s="282"/>
      <c r="BT81" s="282"/>
      <c r="BU81" s="28">
        <f t="shared" si="381"/>
        <v>4529.0799999999999</v>
      </c>
      <c r="BV81" s="93">
        <f t="shared" si="381"/>
        <v>-138.23999999999796</v>
      </c>
      <c r="BW81" s="93">
        <f t="shared" si="381"/>
        <v>1314.4599999999982</v>
      </c>
      <c r="BX81" s="93">
        <f t="shared" si="381"/>
        <v>1178.75</v>
      </c>
      <c r="BY81" s="93">
        <f t="shared" si="381"/>
        <v>557.48999999999887</v>
      </c>
      <c r="BZ81" s="93">
        <f t="shared" si="381"/>
        <v>1152.6299999999992</v>
      </c>
      <c r="CA81" s="93">
        <f t="shared" si="381"/>
        <v>-2533.7799999999988</v>
      </c>
      <c r="CB81" s="93">
        <f t="shared" si="381"/>
        <v>-3727.3200000000006</v>
      </c>
      <c r="CC81" s="93">
        <f t="shared" si="381"/>
        <v>4751.2599999999984</v>
      </c>
      <c r="CD81" s="393">
        <f t="shared" si="381"/>
        <v>98.410000000001673</v>
      </c>
      <c r="CE81" s="416">
        <f t="shared" si="382"/>
        <v>166.6200000000008</v>
      </c>
      <c r="CF81" s="93">
        <f t="shared" si="382"/>
        <v>13571.869999999997</v>
      </c>
      <c r="CG81" s="93">
        <f t="shared" si="382"/>
        <v>2994.0800000000017</v>
      </c>
      <c r="CH81" s="93">
        <f t="shared" si="382"/>
        <v>3981.239999999998</v>
      </c>
      <c r="CI81" s="93">
        <f t="shared" si="382"/>
        <v>5076.5799999999999</v>
      </c>
      <c r="CJ81" s="234">
        <f t="shared" si="382"/>
        <v>4230.3999999999978</v>
      </c>
      <c r="CK81" s="234">
        <f t="shared" si="382"/>
        <v>143.96000000000095</v>
      </c>
      <c r="CL81" s="234">
        <f t="shared" si="382"/>
        <v>-304.69999999999891</v>
      </c>
      <c r="CM81" s="247">
        <f t="shared" si="382"/>
        <v>1299.4600000000009</v>
      </c>
      <c r="CN81" s="247">
        <f t="shared" si="382"/>
        <v>5814.4200000000001</v>
      </c>
      <c r="CO81" s="247">
        <f t="shared" si="383"/>
        <v>2437.2000000000007</v>
      </c>
      <c r="CP81" s="373">
        <f t="shared" si="383"/>
        <v>-2070.6100000000006</v>
      </c>
      <c r="CQ81" s="342">
        <f t="shared" si="383"/>
        <v>302.03999999999905</v>
      </c>
      <c r="CR81" s="247">
        <f t="shared" si="383"/>
        <v>-12333.709999999999</v>
      </c>
      <c r="CS81" s="247">
        <f t="shared" si="383"/>
        <v>-1183.1900000000005</v>
      </c>
      <c r="CT81" s="247">
        <f t="shared" si="383"/>
        <v>7158.1599999999999</v>
      </c>
      <c r="CU81" s="247">
        <f t="shared" si="383"/>
        <v>-1556.8499999999985</v>
      </c>
      <c r="CV81" s="247">
        <f t="shared" si="383"/>
        <v>-3822.4799999999996</v>
      </c>
      <c r="CW81" s="247">
        <f t="shared" si="383"/>
        <v>-2038.8200000000006</v>
      </c>
      <c r="CX81" s="247">
        <f t="shared" si="383"/>
        <v>-634.36000000000058</v>
      </c>
      <c r="CY81" s="247">
        <f t="shared" si="384"/>
        <v>-27.350000000000364</v>
      </c>
      <c r="CZ81" s="247">
        <f t="shared" si="384"/>
        <v>-6548.0400000000009</v>
      </c>
      <c r="DA81" s="247">
        <f t="shared" si="384"/>
        <v>-15426.57</v>
      </c>
      <c r="DB81" s="373">
        <f t="shared" si="384"/>
        <v>-9674.3600000000024</v>
      </c>
      <c r="DC81" s="373">
        <f t="shared" si="384"/>
        <v>-11058.799999999999</v>
      </c>
      <c r="DD81" s="373">
        <f t="shared" si="384"/>
        <v>-12333.459999999999</v>
      </c>
      <c r="DE81" s="373">
        <f t="shared" si="384"/>
        <v>7034.159999999998</v>
      </c>
      <c r="DF81" s="373">
        <f t="shared" si="384"/>
        <v>-5345.8299999999999</v>
      </c>
      <c r="DG81" s="373">
        <f t="shared" si="384"/>
        <v>2441.3799999999992</v>
      </c>
      <c r="DH81" s="373">
        <f t="shared" si="384"/>
        <v>544.83000000000175</v>
      </c>
      <c r="DI81" s="373">
        <f t="shared" si="385"/>
        <v>2697.7200000000003</v>
      </c>
      <c r="DJ81" s="373">
        <f t="shared" si="385"/>
        <v>4752.7099999999991</v>
      </c>
      <c r="DK81" s="373">
        <f t="shared" si="385"/>
        <v>6893.9799999999996</v>
      </c>
      <c r="DL81" s="373">
        <f t="shared" si="385"/>
        <v>5376.4500000000007</v>
      </c>
      <c r="DM81" s="373">
        <f t="shared" si="385"/>
        <v>12373.550000000001</v>
      </c>
      <c r="DN81" s="373">
        <f t="shared" si="385"/>
        <v>15054.060000000001</v>
      </c>
      <c r="DO81" s="373">
        <f t="shared" si="385"/>
        <v>17913.209999999999</v>
      </c>
      <c r="DP81" s="373">
        <f t="shared" si="385"/>
        <v>19403.279999999999</v>
      </c>
      <c r="DQ81" s="373">
        <f t="shared" si="385"/>
        <v>-7135.2599999999984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215628.67000000004</v>
      </c>
      <c r="D82" s="91">
        <f t="shared" si="408" ref="D82:Y82">D96-D89</f>
        <v>205151.00999999998</v>
      </c>
      <c r="E82" s="91">
        <f t="shared" si="408"/>
        <v>258335.22999999998</v>
      </c>
      <c r="F82" s="91">
        <f t="shared" si="408"/>
        <v>180172.31</v>
      </c>
      <c r="G82" s="91">
        <f t="shared" si="408"/>
        <v>272120.43000000005</v>
      </c>
      <c r="H82" s="91">
        <f t="shared" si="408"/>
        <v>367742.00000000006</v>
      </c>
      <c r="I82" s="91">
        <f t="shared" si="408"/>
        <v>392423.19</v>
      </c>
      <c r="J82" s="91">
        <f t="shared" si="408"/>
        <v>413064.33999999997</v>
      </c>
      <c r="K82" s="91">
        <f t="shared" si="408"/>
        <v>101573.44999999998</v>
      </c>
      <c r="L82" s="92">
        <f t="shared" si="408"/>
        <v>237082.69</v>
      </c>
      <c r="M82" s="91">
        <f t="shared" si="408"/>
        <v>307601.40000000002</v>
      </c>
      <c r="N82" s="91">
        <f t="shared" si="408"/>
        <v>197535.07999999996</v>
      </c>
      <c r="O82" s="91">
        <f t="shared" si="408"/>
        <v>252377.45999999999</v>
      </c>
      <c r="P82" s="91">
        <f t="shared" si="408"/>
        <v>236680.09000000003</v>
      </c>
      <c r="Q82" s="91">
        <f t="shared" si="408"/>
        <v>230146.65000000002</v>
      </c>
      <c r="R82" s="91">
        <f t="shared" si="408"/>
        <v>225553.39000000001</v>
      </c>
      <c r="S82" s="91">
        <f t="shared" si="408"/>
        <v>285300.95000000001</v>
      </c>
      <c r="T82" s="91">
        <f t="shared" si="408"/>
        <v>532906.08999999997</v>
      </c>
      <c r="U82" s="91">
        <f t="shared" si="408"/>
        <v>439941.17000000004</v>
      </c>
      <c r="V82" s="91">
        <f t="shared" si="408"/>
        <v>271877.57000000001</v>
      </c>
      <c r="W82" s="91">
        <f t="shared" si="408"/>
        <v>587113.84000000008</v>
      </c>
      <c r="X82" s="92">
        <f t="shared" si="408"/>
        <v>242740.48000000004</v>
      </c>
      <c r="Y82" s="91">
        <f t="shared" si="408"/>
        <v>240240.70000000001</v>
      </c>
      <c r="Z82" s="91">
        <f t="shared" si="409" ref="Z82:AA82">Z96-Z89</f>
        <v>281576.91000000003</v>
      </c>
      <c r="AA82" s="91">
        <f t="shared" si="409"/>
        <v>281691.27000000002</v>
      </c>
      <c r="AB82" s="91">
        <f t="shared" si="410" ref="AB82:AC82">AB96-AB89</f>
        <v>277542.07999999996</v>
      </c>
      <c r="AC82" s="91">
        <f t="shared" si="410"/>
        <v>271220.38</v>
      </c>
      <c r="AD82" s="91">
        <f t="shared" si="411" ref="AD82:AE82">AD96-AD89</f>
        <v>299374.22999999998</v>
      </c>
      <c r="AE82" s="91">
        <f t="shared" si="411"/>
        <v>413801.77000000002</v>
      </c>
      <c r="AF82" s="91">
        <f t="shared" si="412" ref="AF82:AG82">AF96-AF89</f>
        <v>497330.06000000006</v>
      </c>
      <c r="AG82" s="91">
        <f t="shared" si="412"/>
        <v>594980.16000000003</v>
      </c>
      <c r="AH82" s="192">
        <f t="shared" si="413" ref="AH82:AI82">AH96-AH89</f>
        <v>351257.38</v>
      </c>
      <c r="AI82" s="192">
        <f t="shared" si="413"/>
        <v>311290.42000000004</v>
      </c>
      <c r="AJ82" s="179">
        <f t="shared" si="414" ref="AJ82:AK82">AJ96-AJ89</f>
        <v>366944.46999999997</v>
      </c>
      <c r="AK82" s="307">
        <f t="shared" si="414"/>
        <v>318149.52000000002</v>
      </c>
      <c r="AL82" s="307">
        <f t="shared" si="415" ref="AL82:AM82">AL96-AL89</f>
        <v>366305.87</v>
      </c>
      <c r="AM82" s="282">
        <f t="shared" si="415"/>
        <v>258628.84000000003</v>
      </c>
      <c r="AN82" s="282">
        <f t="shared" si="416" ref="AN82:AO82">AN96-AN89</f>
        <v>387779.75</v>
      </c>
      <c r="AO82" s="282">
        <f t="shared" si="416"/>
        <v>270094.68000000005</v>
      </c>
      <c r="AP82" s="282">
        <f t="shared" si="417" ref="AP82:AQ82">AP96-AP89</f>
        <v>391985.83999999997</v>
      </c>
      <c r="AQ82" s="282">
        <f t="shared" si="417"/>
        <v>248613.53</v>
      </c>
      <c r="AR82" s="282">
        <f t="shared" si="418" ref="AR82">AR96-AR89</f>
        <v>628410.07999999996</v>
      </c>
      <c r="AS82" s="282">
        <f t="shared" si="419" ref="AS82:AT82">AS96-AS89</f>
        <v>546687.96999999997</v>
      </c>
      <c r="AT82" s="282">
        <f t="shared" si="419"/>
        <v>216238.58000000002</v>
      </c>
      <c r="AU82" s="282">
        <f t="shared" si="420" ref="AU82:AV82">AU96-AU89</f>
        <v>138994.60000000001</v>
      </c>
      <c r="AV82" s="299">
        <f t="shared" si="420"/>
        <v>60305.130000000005</v>
      </c>
      <c r="AW82" s="282">
        <f t="shared" si="421" ref="AW82:AX82">AW96-AW89</f>
        <v>90423.989999999991</v>
      </c>
      <c r="AX82" s="282">
        <f t="shared" si="421"/>
        <v>267237.02000000002</v>
      </c>
      <c r="AY82" s="282">
        <f t="shared" si="422" ref="AY82:AZ82">AY96-AY89</f>
        <v>437559.5</v>
      </c>
      <c r="AZ82" s="282">
        <f t="shared" si="422"/>
        <v>191172.5</v>
      </c>
      <c r="BA82" s="282">
        <f t="shared" si="423" ref="BA82:BB82">BA96-BA89</f>
        <v>330348.47999999998</v>
      </c>
      <c r="BB82" s="282">
        <f t="shared" si="423"/>
        <v>443015.12</v>
      </c>
      <c r="BC82" s="282">
        <f t="shared" si="424" ref="BC82">BC96-BC89</f>
        <v>289128.37</v>
      </c>
      <c r="BD82" s="282">
        <f t="shared" si="425" ref="BD82:BE82">BD96-BD89</f>
        <v>654783.92999999993</v>
      </c>
      <c r="BE82" s="282">
        <f t="shared" si="425"/>
        <v>489063.46000000002</v>
      </c>
      <c r="BF82" s="282">
        <f t="shared" si="426" ref="BF82:BG82">BF96-BF89</f>
        <v>377806.39000000001</v>
      </c>
      <c r="BG82" s="282">
        <f t="shared" si="426"/>
        <v>304985.41000000003</v>
      </c>
      <c r="BH82" s="299">
        <f t="shared" si="427" ref="BH82">BH96-BH89</f>
        <v>286973.57000000001</v>
      </c>
      <c r="BI82" s="473">
        <f>BI96-BI89</f>
        <v>453950.78000000003</v>
      </c>
      <c r="BJ82" s="536">
        <f>BJ96-BJ89</f>
        <v>451326.27000000002</v>
      </c>
      <c r="BK82" s="536">
        <f>BK96-BK89</f>
        <v>205877.59000000003</v>
      </c>
      <c r="BL82" s="282"/>
      <c r="BM82" s="282"/>
      <c r="BN82" s="282"/>
      <c r="BO82" s="282"/>
      <c r="BP82" s="282"/>
      <c r="BQ82" s="282"/>
      <c r="BR82" s="282"/>
      <c r="BS82" s="282"/>
      <c r="BT82" s="282"/>
      <c r="BU82" s="28">
        <f t="shared" si="381"/>
        <v>36748.78999999995</v>
      </c>
      <c r="BV82" s="93">
        <f t="shared" si="381"/>
        <v>31529.080000000045</v>
      </c>
      <c r="BW82" s="93">
        <f t="shared" si="381"/>
        <v>-28188.579999999958</v>
      </c>
      <c r="BX82" s="93">
        <f t="shared" si="381"/>
        <v>45381.080000000016</v>
      </c>
      <c r="BY82" s="93">
        <f t="shared" si="381"/>
        <v>13180.51999999996</v>
      </c>
      <c r="BZ82" s="93">
        <f t="shared" si="381"/>
        <v>165164.08999999991</v>
      </c>
      <c r="CA82" s="93">
        <f t="shared" si="381"/>
        <v>47517.98000000004</v>
      </c>
      <c r="CB82" s="93">
        <f t="shared" si="381"/>
        <v>-141186.76999999996</v>
      </c>
      <c r="CC82" s="93">
        <f t="shared" si="381"/>
        <v>485540.39000000013</v>
      </c>
      <c r="CD82" s="393">
        <f t="shared" si="381"/>
        <v>5657.7900000000373</v>
      </c>
      <c r="CE82" s="416">
        <f t="shared" si="382"/>
        <v>-67360.700000000012</v>
      </c>
      <c r="CF82" s="93">
        <f t="shared" si="382"/>
        <v>84041.830000000075</v>
      </c>
      <c r="CG82" s="93">
        <f t="shared" si="382"/>
        <v>29313.810000000027</v>
      </c>
      <c r="CH82" s="93">
        <f t="shared" si="382"/>
        <v>40861.989999999932</v>
      </c>
      <c r="CI82" s="93">
        <f t="shared" si="382"/>
        <v>41073.729999999981</v>
      </c>
      <c r="CJ82" s="234">
        <f t="shared" si="382"/>
        <v>73820.839999999967</v>
      </c>
      <c r="CK82" s="234">
        <f t="shared" si="382"/>
        <v>128500.82000000001</v>
      </c>
      <c r="CL82" s="234">
        <f t="shared" si="382"/>
        <v>-35576.029999999912</v>
      </c>
      <c r="CM82" s="247">
        <f t="shared" si="382"/>
        <v>155038.98999999999</v>
      </c>
      <c r="CN82" s="247">
        <f t="shared" si="382"/>
        <v>79379.809999999998</v>
      </c>
      <c r="CO82" s="247">
        <f t="shared" si="383"/>
        <v>-275823.42000000004</v>
      </c>
      <c r="CP82" s="373">
        <f t="shared" si="383"/>
        <v>124203.98999999993</v>
      </c>
      <c r="CQ82" s="342">
        <f t="shared" si="383"/>
        <v>77908.820000000007</v>
      </c>
      <c r="CR82" s="247">
        <f t="shared" si="383"/>
        <v>84728.959999999963</v>
      </c>
      <c r="CS82" s="247">
        <f t="shared" si="383"/>
        <v>-23062.429999999993</v>
      </c>
      <c r="CT82" s="247">
        <f t="shared" si="383"/>
        <v>110237.67000000004</v>
      </c>
      <c r="CU82" s="247">
        <f t="shared" si="383"/>
        <v>-1125.6999999999534</v>
      </c>
      <c r="CV82" s="247">
        <f t="shared" si="383"/>
        <v>92611.609999999986</v>
      </c>
      <c r="CW82" s="247">
        <f t="shared" si="383"/>
        <v>-165188.24000000002</v>
      </c>
      <c r="CX82" s="247">
        <f t="shared" si="383"/>
        <v>131080.0199999999</v>
      </c>
      <c r="CY82" s="247">
        <f t="shared" si="384"/>
        <v>-48292.190000000061</v>
      </c>
      <c r="CZ82" s="247">
        <f t="shared" si="384"/>
        <v>-135018.79999999999</v>
      </c>
      <c r="DA82" s="247">
        <f t="shared" si="384"/>
        <v>-172295.82000000004</v>
      </c>
      <c r="DB82" s="373">
        <f t="shared" si="384"/>
        <v>-306639.33999999997</v>
      </c>
      <c r="DC82" s="373">
        <f t="shared" si="384"/>
        <v>-227725.53000000003</v>
      </c>
      <c r="DD82" s="373">
        <f t="shared" si="384"/>
        <v>-99068.849999999977</v>
      </c>
      <c r="DE82" s="373">
        <f t="shared" si="384"/>
        <v>178930.65999999997</v>
      </c>
      <c r="DF82" s="373">
        <f t="shared" si="384"/>
        <v>-196607.25</v>
      </c>
      <c r="DG82" s="373">
        <f t="shared" si="384"/>
        <v>60253.79999999993</v>
      </c>
      <c r="DH82" s="373">
        <f t="shared" si="384"/>
        <v>51029.280000000028</v>
      </c>
      <c r="DI82" s="373">
        <f t="shared" si="385"/>
        <v>40514.839999999997</v>
      </c>
      <c r="DJ82" s="373">
        <f t="shared" si="385"/>
        <v>26373.849999999977</v>
      </c>
      <c r="DK82" s="373">
        <f t="shared" si="385"/>
        <v>-57624.509999999951</v>
      </c>
      <c r="DL82" s="373">
        <f t="shared" si="385"/>
        <v>161567.81</v>
      </c>
      <c r="DM82" s="373">
        <f t="shared" si="385"/>
        <v>165990.81000000003</v>
      </c>
      <c r="DN82" s="373">
        <f t="shared" si="385"/>
        <v>226668.44</v>
      </c>
      <c r="DO82" s="373">
        <f t="shared" si="385"/>
        <v>363526.79000000004</v>
      </c>
      <c r="DP82" s="373">
        <f t="shared" si="385"/>
        <v>184089.25</v>
      </c>
      <c r="DQ82" s="373">
        <f t="shared" si="385"/>
        <v>-231681.90999999997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148804.85999999999</v>
      </c>
      <c r="D83" s="91">
        <f t="shared" si="428" ref="D83:Y83">D97-D90</f>
        <v>162344.28000000003</v>
      </c>
      <c r="E83" s="91">
        <f t="shared" si="428"/>
        <v>228531.37</v>
      </c>
      <c r="F83" s="91">
        <f t="shared" si="428"/>
        <v>123834.63</v>
      </c>
      <c r="G83" s="91">
        <f t="shared" si="428"/>
        <v>231944.07999999999</v>
      </c>
      <c r="H83" s="91">
        <f t="shared" si="428"/>
        <v>294203.90000000002</v>
      </c>
      <c r="I83" s="91">
        <f t="shared" si="428"/>
        <v>299208.37</v>
      </c>
      <c r="J83" s="91">
        <f t="shared" si="428"/>
        <v>355074.22999999998</v>
      </c>
      <c r="K83" s="91">
        <f t="shared" si="428"/>
        <v>109477.86</v>
      </c>
      <c r="L83" s="92">
        <f t="shared" si="428"/>
        <v>175913.55000000002</v>
      </c>
      <c r="M83" s="91">
        <f t="shared" si="428"/>
        <v>297886.72000000003</v>
      </c>
      <c r="N83" s="91">
        <f t="shared" si="428"/>
        <v>116462.27</v>
      </c>
      <c r="O83" s="91">
        <f t="shared" si="428"/>
        <v>149773.39000000001</v>
      </c>
      <c r="P83" s="91">
        <f t="shared" si="428"/>
        <v>189099.84000000003</v>
      </c>
      <c r="Q83" s="91">
        <f t="shared" si="428"/>
        <v>188049.06000000003</v>
      </c>
      <c r="R83" s="91">
        <f t="shared" si="428"/>
        <v>153783.88</v>
      </c>
      <c r="S83" s="91">
        <f t="shared" si="428"/>
        <v>194697.02000000002</v>
      </c>
      <c r="T83" s="91">
        <f t="shared" si="428"/>
        <v>450360.02000000008</v>
      </c>
      <c r="U83" s="91">
        <f t="shared" si="428"/>
        <v>286514.07999999996</v>
      </c>
      <c r="V83" s="91">
        <f t="shared" si="428"/>
        <v>282919.76000000001</v>
      </c>
      <c r="W83" s="91">
        <f t="shared" si="428"/>
        <v>363963.08999999997</v>
      </c>
      <c r="X83" s="92">
        <f t="shared" si="428"/>
        <v>184644.20000000001</v>
      </c>
      <c r="Y83" s="91">
        <f t="shared" si="428"/>
        <v>149274.71000000002</v>
      </c>
      <c r="Z83" s="91">
        <f t="shared" si="429" ref="Z83:AA83">Z97-Z90</f>
        <v>202344.07000000001</v>
      </c>
      <c r="AA83" s="91">
        <f t="shared" si="429"/>
        <v>161323.66000000003</v>
      </c>
      <c r="AB83" s="91">
        <f t="shared" si="430" ref="AB83:AC83">AB97-AB90</f>
        <v>155594.02000000002</v>
      </c>
      <c r="AC83" s="91">
        <f t="shared" si="430"/>
        <v>267446.28999999998</v>
      </c>
      <c r="AD83" s="91">
        <f t="shared" si="431" ref="AD83:AE83">AD97-AD90</f>
        <v>221494.58000000002</v>
      </c>
      <c r="AE83" s="91">
        <f t="shared" si="431"/>
        <v>256542.87</v>
      </c>
      <c r="AF83" s="91">
        <f t="shared" si="432" ref="AF83:AG83">AF97-AF90</f>
        <v>373060.93000000005</v>
      </c>
      <c r="AG83" s="91">
        <f t="shared" si="432"/>
        <v>458412.64000000001</v>
      </c>
      <c r="AH83" s="192">
        <f t="shared" si="433" ref="AH83:AI83">AH97-AH90</f>
        <v>273595.16000000003</v>
      </c>
      <c r="AI83" s="192">
        <f t="shared" si="433"/>
        <v>317312.72999999998</v>
      </c>
      <c r="AJ83" s="179">
        <f t="shared" si="434" ref="AJ83:AK83">AJ97-AJ90</f>
        <v>377101.97999999998</v>
      </c>
      <c r="AK83" s="307">
        <f t="shared" si="434"/>
        <v>245802.48999999999</v>
      </c>
      <c r="AL83" s="307">
        <f t="shared" si="435" ref="AL83:AM83">AL97-AL90</f>
        <v>213353.91</v>
      </c>
      <c r="AM83" s="282">
        <f t="shared" si="435"/>
        <v>121110.35000000001</v>
      </c>
      <c r="AN83" s="282">
        <f t="shared" si="436" ref="AN83:AO83">AN97-AN90</f>
        <v>250948.54000000001</v>
      </c>
      <c r="AO83" s="282">
        <f t="shared" si="436"/>
        <v>216011.52000000002</v>
      </c>
      <c r="AP83" s="282">
        <f t="shared" si="437" ref="AP83:AQ83">AP97-AP90</f>
        <v>276099.09999999998</v>
      </c>
      <c r="AQ83" s="282">
        <f t="shared" si="437"/>
        <v>169141.12</v>
      </c>
      <c r="AR83" s="282">
        <f t="shared" si="438" ref="AR83">AR97-AR90</f>
        <v>506900.04999999999</v>
      </c>
      <c r="AS83" s="282">
        <f t="shared" si="439" ref="AS83:AT83">AS97-AS90</f>
        <v>431368.96000000002</v>
      </c>
      <c r="AT83" s="282">
        <f t="shared" si="439"/>
        <v>310075.16000000003</v>
      </c>
      <c r="AU83" s="282">
        <f t="shared" si="440" ref="AU83:AV83">AU97-AU90</f>
        <v>111217.48999999999</v>
      </c>
      <c r="AV83" s="299">
        <f t="shared" si="440"/>
        <v>-68743.049999999988</v>
      </c>
      <c r="AW83" s="282">
        <f t="shared" si="441" ref="AW83:AX83">AW97-AW90</f>
        <v>43731.729999999996</v>
      </c>
      <c r="AX83" s="282">
        <f t="shared" si="441"/>
        <v>150374.32000000001</v>
      </c>
      <c r="AY83" s="282">
        <f t="shared" si="442" ref="AY83:AZ83">AY97-AY90</f>
        <v>254129.87</v>
      </c>
      <c r="AZ83" s="282">
        <f t="shared" si="442"/>
        <v>59273.869999999995</v>
      </c>
      <c r="BA83" s="282">
        <f t="shared" si="443" ref="BA83:BB83">BA97-BA90</f>
        <v>295168.44</v>
      </c>
      <c r="BB83" s="282">
        <f t="shared" si="443"/>
        <v>341924.90000000002</v>
      </c>
      <c r="BC83" s="282">
        <f t="shared" si="444" ref="BC83">BC97-BC90</f>
        <v>189098.78</v>
      </c>
      <c r="BD83" s="282">
        <f t="shared" si="445" ref="BD83:BE83">BD97-BD90</f>
        <v>494848.59000000003</v>
      </c>
      <c r="BE83" s="282">
        <f t="shared" si="445"/>
        <v>327820.27000000002</v>
      </c>
      <c r="BF83" s="282">
        <f t="shared" si="446" ref="BF83:BG83">BF97-BF90</f>
        <v>319894.29999999999</v>
      </c>
      <c r="BG83" s="282">
        <f t="shared" si="446"/>
        <v>295873.20999999996</v>
      </c>
      <c r="BH83" s="299">
        <f t="shared" si="447" ref="BH83">BH97-BH90</f>
        <v>150512.42999999999</v>
      </c>
      <c r="BI83" s="473">
        <f t="shared" si="448" ref="BI83:BJ83">BI97-BI90</f>
        <v>327927.96000000002</v>
      </c>
      <c r="BJ83" s="536">
        <f t="shared" si="448"/>
        <v>245993.17999999999</v>
      </c>
      <c r="BK83" s="536">
        <f t="shared" si="449" ref="BK83">BK97-BK90</f>
        <v>165159.29999999999</v>
      </c>
      <c r="BL83" s="282"/>
      <c r="BM83" s="282"/>
      <c r="BN83" s="282"/>
      <c r="BO83" s="282"/>
      <c r="BP83" s="282"/>
      <c r="BQ83" s="282"/>
      <c r="BR83" s="282"/>
      <c r="BS83" s="282"/>
      <c r="BT83" s="282"/>
      <c r="BU83" s="28">
        <f t="shared" si="381"/>
        <v>968.53000000002794</v>
      </c>
      <c r="BV83" s="93">
        <f t="shared" si="381"/>
        <v>26755.559999999998</v>
      </c>
      <c r="BW83" s="93">
        <f t="shared" si="381"/>
        <v>-40482.309999999969</v>
      </c>
      <c r="BX83" s="93">
        <f t="shared" si="381"/>
        <v>29949.25</v>
      </c>
      <c r="BY83" s="93">
        <f t="shared" si="381"/>
        <v>-37247.059999999969</v>
      </c>
      <c r="BZ83" s="93">
        <f t="shared" si="381"/>
        <v>156156.12000000005</v>
      </c>
      <c r="CA83" s="93">
        <f t="shared" si="381"/>
        <v>-12694.290000000037</v>
      </c>
      <c r="CB83" s="93">
        <f t="shared" si="381"/>
        <v>-72154.469999999972</v>
      </c>
      <c r="CC83" s="93">
        <f t="shared" si="381"/>
        <v>254485.22999999998</v>
      </c>
      <c r="CD83" s="393">
        <f t="shared" si="381"/>
        <v>8730.6499999999942</v>
      </c>
      <c r="CE83" s="416">
        <f t="shared" si="382"/>
        <v>-148612.01000000001</v>
      </c>
      <c r="CF83" s="93">
        <f t="shared" si="382"/>
        <v>85881.800000000003</v>
      </c>
      <c r="CG83" s="93">
        <f t="shared" si="382"/>
        <v>11550.270000000019</v>
      </c>
      <c r="CH83" s="93">
        <f t="shared" si="382"/>
        <v>-33505.820000000007</v>
      </c>
      <c r="CI83" s="93">
        <f t="shared" si="382"/>
        <v>79397.229999999952</v>
      </c>
      <c r="CJ83" s="234">
        <f t="shared" si="382"/>
        <v>67710.700000000012</v>
      </c>
      <c r="CK83" s="234">
        <f t="shared" si="382"/>
        <v>61845.849999999977</v>
      </c>
      <c r="CL83" s="234">
        <f t="shared" si="382"/>
        <v>-77299.090000000026</v>
      </c>
      <c r="CM83" s="247">
        <f t="shared" si="382"/>
        <v>171898.56000000006</v>
      </c>
      <c r="CN83" s="247">
        <f t="shared" si="382"/>
        <v>-9324.5999999999767</v>
      </c>
      <c r="CO83" s="247">
        <f t="shared" si="383"/>
        <v>-46650.359999999986</v>
      </c>
      <c r="CP83" s="373">
        <f t="shared" si="383"/>
        <v>192457.77999999997</v>
      </c>
      <c r="CQ83" s="342">
        <f t="shared" si="383"/>
        <v>96527.77999999997</v>
      </c>
      <c r="CR83" s="247">
        <f t="shared" si="383"/>
        <v>11009.839999999997</v>
      </c>
      <c r="CS83" s="247">
        <f t="shared" si="383"/>
        <v>-40213.310000000027</v>
      </c>
      <c r="CT83" s="247">
        <f t="shared" si="383"/>
        <v>95354.51999999999</v>
      </c>
      <c r="CU83" s="247">
        <f t="shared" si="383"/>
        <v>-51434.76999999996</v>
      </c>
      <c r="CV83" s="247">
        <f t="shared" si="383"/>
        <v>54604.51999999996</v>
      </c>
      <c r="CW83" s="247">
        <f t="shared" si="383"/>
        <v>-87401.75</v>
      </c>
      <c r="CX83" s="247">
        <f t="shared" si="383"/>
        <v>133839.11999999994</v>
      </c>
      <c r="CY83" s="247">
        <f t="shared" si="384"/>
        <v>-27043.679999999993</v>
      </c>
      <c r="CZ83" s="247">
        <f t="shared" si="384"/>
        <v>36480</v>
      </c>
      <c r="DA83" s="247">
        <f t="shared" si="384"/>
        <v>-206095.23999999999</v>
      </c>
      <c r="DB83" s="373">
        <f t="shared" si="384"/>
        <v>-445845.02999999997</v>
      </c>
      <c r="DC83" s="373">
        <f t="shared" si="384"/>
        <v>-202070.76000000001</v>
      </c>
      <c r="DD83" s="373">
        <f t="shared" si="384"/>
        <v>-62979.589999999997</v>
      </c>
      <c r="DE83" s="373">
        <f t="shared" si="384"/>
        <v>133019.51999999999</v>
      </c>
      <c r="DF83" s="373">
        <f t="shared" si="384"/>
        <v>-191674.67000000001</v>
      </c>
      <c r="DG83" s="373">
        <f t="shared" si="384"/>
        <v>79156.919999999984</v>
      </c>
      <c r="DH83" s="373">
        <f t="shared" si="384"/>
        <v>65825.800000000047</v>
      </c>
      <c r="DI83" s="373">
        <f t="shared" si="385"/>
        <v>19957.660000000003</v>
      </c>
      <c r="DJ83" s="373">
        <f t="shared" si="385"/>
        <v>-12051.459999999963</v>
      </c>
      <c r="DK83" s="373">
        <f t="shared" si="385"/>
        <v>-103548.69</v>
      </c>
      <c r="DL83" s="373">
        <f t="shared" si="385"/>
        <v>9819.1399999999558</v>
      </c>
      <c r="DM83" s="373">
        <f t="shared" si="385"/>
        <v>184655.71999999997</v>
      </c>
      <c r="DN83" s="373">
        <f t="shared" si="385"/>
        <v>219255.47999999998</v>
      </c>
      <c r="DO83" s="373">
        <f t="shared" si="385"/>
        <v>284196.23000000004</v>
      </c>
      <c r="DP83" s="373">
        <f t="shared" si="385"/>
        <v>95618.859999999986</v>
      </c>
      <c r="DQ83" s="373">
        <f t="shared" si="385"/>
        <v>-88970.570000000007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44856.389999999999</v>
      </c>
      <c r="D84" s="91">
        <f t="shared" si="450" ref="D84:Y84">D98-D91</f>
        <v>118159.67999999999</v>
      </c>
      <c r="E84" s="91">
        <f t="shared" si="450"/>
        <v>81548.820000000007</v>
      </c>
      <c r="F84" s="91">
        <f t="shared" si="450"/>
        <v>163324.87</v>
      </c>
      <c r="G84" s="91">
        <f t="shared" si="450"/>
        <v>206573.67999999999</v>
      </c>
      <c r="H84" s="91">
        <f t="shared" si="450"/>
        <v>100782.94999999998</v>
      </c>
      <c r="I84" s="91">
        <f t="shared" si="450"/>
        <v>210289.96000000002</v>
      </c>
      <c r="J84" s="91">
        <f t="shared" si="450"/>
        <v>193114.78999999998</v>
      </c>
      <c r="K84" s="91">
        <f t="shared" si="450"/>
        <v>144717.44</v>
      </c>
      <c r="L84" s="92">
        <f t="shared" si="450"/>
        <v>70354.26999999999</v>
      </c>
      <c r="M84" s="91">
        <f t="shared" si="450"/>
        <v>218347.75</v>
      </c>
      <c r="N84" s="91">
        <f t="shared" si="450"/>
        <v>119420.98000000001</v>
      </c>
      <c r="O84" s="91">
        <f t="shared" si="450"/>
        <v>339086.59999999998</v>
      </c>
      <c r="P84" s="91">
        <f t="shared" si="450"/>
        <v>134944.85999999999</v>
      </c>
      <c r="Q84" s="91">
        <f t="shared" si="450"/>
        <v>115099.03999999998</v>
      </c>
      <c r="R84" s="91">
        <f t="shared" si="450"/>
        <v>176298.05000000002</v>
      </c>
      <c r="S84" s="91">
        <f t="shared" si="450"/>
        <v>154752.01999999999</v>
      </c>
      <c r="T84" s="91">
        <f t="shared" si="450"/>
        <v>207420.03999999998</v>
      </c>
      <c r="U84" s="91">
        <f t="shared" si="450"/>
        <v>183981.81000000003</v>
      </c>
      <c r="V84" s="91">
        <f t="shared" si="450"/>
        <v>187723.76000000001</v>
      </c>
      <c r="W84" s="91">
        <f t="shared" si="450"/>
        <v>212469.02000000002</v>
      </c>
      <c r="X84" s="92">
        <f t="shared" si="450"/>
        <v>141491.82000000001</v>
      </c>
      <c r="Y84" s="91">
        <f t="shared" si="450"/>
        <v>157529.85999999999</v>
      </c>
      <c r="Z84" s="91">
        <f t="shared" si="451" ref="Z84:AA84">Z98-Z91</f>
        <v>187055.20000000001</v>
      </c>
      <c r="AA84" s="91">
        <f t="shared" si="451"/>
        <v>136143.13</v>
      </c>
      <c r="AB84" s="91">
        <f t="shared" si="452" ref="AB84:AC84">AB98-AB91</f>
        <v>155764.03</v>
      </c>
      <c r="AC84" s="91">
        <f t="shared" si="452"/>
        <v>143879.66999999998</v>
      </c>
      <c r="AD84" s="91">
        <f t="shared" si="453" ref="AD84:AE84">AD98-AD91</f>
        <v>127357.66</v>
      </c>
      <c r="AE84" s="91">
        <f t="shared" si="453"/>
        <v>276653.94</v>
      </c>
      <c r="AF84" s="91">
        <f t="shared" si="454" ref="AF84:AG84">AF98-AF91</f>
        <v>217492.71000000002</v>
      </c>
      <c r="AG84" s="91">
        <f t="shared" si="454"/>
        <v>114794.21000000001</v>
      </c>
      <c r="AH84" s="192">
        <f t="shared" si="455" ref="AH84:AI84">AH98-AH91</f>
        <v>156490.22</v>
      </c>
      <c r="AI84" s="192">
        <f t="shared" si="455"/>
        <v>135561.70000000001</v>
      </c>
      <c r="AJ84" s="179">
        <f t="shared" si="456" ref="AJ84:AK84">AJ98-AJ91</f>
        <v>276135.82000000001</v>
      </c>
      <c r="AK84" s="307">
        <f t="shared" si="456"/>
        <v>174117.66999999998</v>
      </c>
      <c r="AL84" s="307">
        <f t="shared" si="457" ref="AL84:AM84">AL98-AL91</f>
        <v>134499.88</v>
      </c>
      <c r="AM84" s="282">
        <f t="shared" si="457"/>
        <v>329300.76000000001</v>
      </c>
      <c r="AN84" s="282">
        <f t="shared" si="458" ref="AN84:AO84">AN98-AN91</f>
        <v>203476</v>
      </c>
      <c r="AO84" s="282">
        <f t="shared" si="458"/>
        <v>120700.84</v>
      </c>
      <c r="AP84" s="282">
        <f t="shared" si="459" ref="AP84:AQ84">AP98-AP91</f>
        <v>181597.21000000002</v>
      </c>
      <c r="AQ84" s="282">
        <f t="shared" si="459"/>
        <v>107373.59</v>
      </c>
      <c r="AR84" s="282">
        <f t="shared" si="460" ref="AR84">AR98-AR91</f>
        <v>200783.06</v>
      </c>
      <c r="AS84" s="282">
        <f t="shared" si="461" ref="AS84:AT84">AS98-AS91</f>
        <v>190946.85999999999</v>
      </c>
      <c r="AT84" s="282">
        <f t="shared" si="461"/>
        <v>370114.22999999998</v>
      </c>
      <c r="AU84" s="282">
        <f t="shared" si="462" ref="AU84:AV84">AU98-AU91</f>
        <v>-95407.179999999993</v>
      </c>
      <c r="AV84" s="299">
        <f t="shared" si="462"/>
        <v>-74671.820000000007</v>
      </c>
      <c r="AW84" s="282">
        <f t="shared" si="463" ref="AW84:AX84">AW98-AW91</f>
        <v>4635803.0499999998</v>
      </c>
      <c r="AX84" s="282">
        <f t="shared" si="463"/>
        <v>-98019.5</v>
      </c>
      <c r="AY84" s="282">
        <f t="shared" si="464" ref="AY84:AZ84">AY98-AY91</f>
        <v>140139.52000000002</v>
      </c>
      <c r="AZ84" s="282">
        <f t="shared" si="464"/>
        <v>130655.52</v>
      </c>
      <c r="BA84" s="282">
        <f t="shared" si="465" ref="BA84:BB84">BA98-BA91</f>
        <v>213011.73999999999</v>
      </c>
      <c r="BB84" s="282">
        <f t="shared" si="465"/>
        <v>156911.39000000001</v>
      </c>
      <c r="BC84" s="282">
        <f t="shared" si="466" ref="BC84">BC98-BC91</f>
        <v>116715.3</v>
      </c>
      <c r="BD84" s="282">
        <f t="shared" si="467" ref="BD84:BE84">BD98-BD91</f>
        <v>205509.98999999999</v>
      </c>
      <c r="BE84" s="282">
        <f t="shared" si="467"/>
        <v>111427.53</v>
      </c>
      <c r="BF84" s="282">
        <f t="shared" si="468" ref="BF84:BG84">BF98-BF91</f>
        <v>-856.95000000001164</v>
      </c>
      <c r="BG84" s="282">
        <f t="shared" si="468"/>
        <v>102072.92</v>
      </c>
      <c r="BH84" s="299">
        <f>BH98-BH91</f>
        <v>89781.830000000002</v>
      </c>
      <c r="BI84" s="473">
        <f>BI98-BI91</f>
        <v>181521.39999999999</v>
      </c>
      <c r="BJ84" s="536">
        <f>BJ98-BJ91</f>
        <v>84401.970000000001</v>
      </c>
      <c r="BK84" s="536">
        <f>BK98-BK91</f>
        <v>78219.580000000002</v>
      </c>
      <c r="BL84" s="282"/>
      <c r="BM84" s="282"/>
      <c r="BN84" s="282"/>
      <c r="BO84" s="282"/>
      <c r="BP84" s="282"/>
      <c r="BQ84" s="282"/>
      <c r="BR84" s="282"/>
      <c r="BS84" s="282"/>
      <c r="BT84" s="282"/>
      <c r="BU84" s="28">
        <f t="shared" si="381"/>
        <v>294230.20999999996</v>
      </c>
      <c r="BV84" s="93">
        <f t="shared" si="381"/>
        <v>16785.179999999993</v>
      </c>
      <c r="BW84" s="93">
        <f t="shared" si="381"/>
        <v>33550.219999999972</v>
      </c>
      <c r="BX84" s="93">
        <f t="shared" si="381"/>
        <v>12973.180000000022</v>
      </c>
      <c r="BY84" s="93">
        <f t="shared" si="381"/>
        <v>-51821.660000000003</v>
      </c>
      <c r="BZ84" s="93">
        <f t="shared" si="381"/>
        <v>106637.09</v>
      </c>
      <c r="CA84" s="93">
        <f t="shared" si="381"/>
        <v>-26308.149999999994</v>
      </c>
      <c r="CB84" s="93">
        <f t="shared" si="381"/>
        <v>-5391.0299999999697</v>
      </c>
      <c r="CC84" s="93">
        <f t="shared" si="381"/>
        <v>67751.580000000016</v>
      </c>
      <c r="CD84" s="393">
        <f t="shared" si="381"/>
        <v>71137.550000000017</v>
      </c>
      <c r="CE84" s="416">
        <f t="shared" si="382"/>
        <v>-60817.890000000014</v>
      </c>
      <c r="CF84" s="93">
        <f t="shared" si="382"/>
        <v>67634.220000000001</v>
      </c>
      <c r="CG84" s="93">
        <f t="shared" si="382"/>
        <v>-202943.46999999997</v>
      </c>
      <c r="CH84" s="93">
        <f t="shared" si="382"/>
        <v>20819.170000000013</v>
      </c>
      <c r="CI84" s="93">
        <f t="shared" si="382"/>
        <v>28780.630000000005</v>
      </c>
      <c r="CJ84" s="234">
        <f t="shared" si="382"/>
        <v>-48940.390000000014</v>
      </c>
      <c r="CK84" s="234">
        <f t="shared" si="382"/>
        <v>121901.92000000001</v>
      </c>
      <c r="CL84" s="234">
        <f t="shared" si="382"/>
        <v>10072.670000000042</v>
      </c>
      <c r="CM84" s="247">
        <f t="shared" si="382"/>
        <v>-69187.60000000002</v>
      </c>
      <c r="CN84" s="247">
        <f t="shared" si="382"/>
        <v>-31233.540000000008</v>
      </c>
      <c r="CO84" s="247">
        <f t="shared" si="383"/>
        <v>-76907.320000000007</v>
      </c>
      <c r="CP84" s="373">
        <f t="shared" si="383"/>
        <v>134644</v>
      </c>
      <c r="CQ84" s="342">
        <f t="shared" si="383"/>
        <v>16587.809999999998</v>
      </c>
      <c r="CR84" s="247">
        <f t="shared" si="383"/>
        <v>-52555.320000000007</v>
      </c>
      <c r="CS84" s="247">
        <f t="shared" si="383"/>
        <v>193157.63</v>
      </c>
      <c r="CT84" s="247">
        <f t="shared" si="383"/>
        <v>47711.970000000001</v>
      </c>
      <c r="CU84" s="247">
        <f t="shared" si="383"/>
        <v>-23178.829999999987</v>
      </c>
      <c r="CV84" s="247">
        <f t="shared" si="383"/>
        <v>54239.550000000017</v>
      </c>
      <c r="CW84" s="247">
        <f t="shared" si="383"/>
        <v>-169280.35000000001</v>
      </c>
      <c r="CX84" s="247">
        <f t="shared" si="383"/>
        <v>-16709.650000000023</v>
      </c>
      <c r="CY84" s="247">
        <f t="shared" si="384"/>
        <v>76152.64999999998</v>
      </c>
      <c r="CZ84" s="247">
        <f t="shared" si="384"/>
        <v>213624.00999999998</v>
      </c>
      <c r="DA84" s="247">
        <f t="shared" si="384"/>
        <v>-230968.88</v>
      </c>
      <c r="DB84" s="373">
        <f t="shared" si="384"/>
        <v>-350807.64000000001</v>
      </c>
      <c r="DC84" s="373">
        <f t="shared" si="384"/>
        <v>4461685.3799999999</v>
      </c>
      <c r="DD84" s="373">
        <f t="shared" si="384"/>
        <v>-232519.38</v>
      </c>
      <c r="DE84" s="373">
        <f t="shared" si="384"/>
        <v>-189161.23999999999</v>
      </c>
      <c r="DF84" s="373">
        <f t="shared" si="384"/>
        <v>-72820.479999999996</v>
      </c>
      <c r="DG84" s="373">
        <f t="shared" si="384"/>
        <v>92310.899999999994</v>
      </c>
      <c r="DH84" s="373">
        <f t="shared" si="384"/>
        <v>-24685.820000000007</v>
      </c>
      <c r="DI84" s="373">
        <f t="shared" si="385"/>
        <v>9341.7100000000064</v>
      </c>
      <c r="DJ84" s="373">
        <f t="shared" si="385"/>
        <v>4726.929999999993</v>
      </c>
      <c r="DK84" s="373">
        <f t="shared" si="385"/>
        <v>-79519.329999999987</v>
      </c>
      <c r="DL84" s="373">
        <f t="shared" si="385"/>
        <v>-370971.17999999999</v>
      </c>
      <c r="DM84" s="373">
        <f t="shared" si="385"/>
        <v>197480.09999999998</v>
      </c>
      <c r="DN84" s="373">
        <f t="shared" si="385"/>
        <v>164453.65000000002</v>
      </c>
      <c r="DO84" s="373">
        <f t="shared" si="385"/>
        <v>-4454281.6499999994</v>
      </c>
      <c r="DP84" s="373">
        <f t="shared" si="385"/>
        <v>182421.47</v>
      </c>
      <c r="DQ84" s="373">
        <f t="shared" si="385"/>
        <v>-61919.940000000017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1379817.01</v>
      </c>
      <c r="D85" s="125">
        <f t="shared" si="469" ref="D85:P85">SUM(D80:D84)</f>
        <v>1377285.4999999998</v>
      </c>
      <c r="E85" s="125">
        <f t="shared" si="469"/>
        <v>1522244.1399999999</v>
      </c>
      <c r="F85" s="125">
        <f t="shared" si="469"/>
        <v>1307544.1600000001</v>
      </c>
      <c r="G85" s="125">
        <f t="shared" si="469"/>
        <v>2184390.9100000001</v>
      </c>
      <c r="H85" s="125">
        <f t="shared" si="469"/>
        <v>2662925.27</v>
      </c>
      <c r="I85" s="125">
        <f t="shared" si="469"/>
        <v>2613157.27</v>
      </c>
      <c r="J85" s="125">
        <f t="shared" si="469"/>
        <v>2277370.3100000001</v>
      </c>
      <c r="K85" s="125">
        <f t="shared" si="469"/>
        <v>1037174.9199999999</v>
      </c>
      <c r="L85" s="127">
        <f t="shared" si="469"/>
        <v>1694516.8699999996</v>
      </c>
      <c r="M85" s="125">
        <f t="shared" si="469"/>
        <v>2246672.1299999999</v>
      </c>
      <c r="N85" s="125">
        <f t="shared" si="469"/>
        <v>1609866.9499999997</v>
      </c>
      <c r="O85" s="125">
        <f t="shared" si="469"/>
        <v>1971293.3400000003</v>
      </c>
      <c r="P85" s="125">
        <f t="shared" si="469"/>
        <v>1731217.1200000001</v>
      </c>
      <c r="Q85" s="125">
        <f t="shared" si="470" ref="Q85:R85">SUM(Q80:Q84)</f>
        <v>1624216.7000000002</v>
      </c>
      <c r="R85" s="125">
        <f t="shared" si="470"/>
        <v>1837990.1700000002</v>
      </c>
      <c r="S85" s="125">
        <f t="shared" si="471" ref="S85:T85">SUM(S80:S84)</f>
        <v>2457769.4199999999</v>
      </c>
      <c r="T85" s="125">
        <f t="shared" si="471"/>
        <v>4114467.2999999993</v>
      </c>
      <c r="U85" s="125">
        <f t="shared" si="472" ref="U85:V85">SUM(U80:U84)</f>
        <v>2914970.6700000004</v>
      </c>
      <c r="V85" s="125">
        <f t="shared" si="472"/>
        <v>2018196.3700000001</v>
      </c>
      <c r="W85" s="125">
        <f t="shared" si="473" ref="W85:X85">SUM(W80:W84)</f>
        <v>3864709.6700000004</v>
      </c>
      <c r="X85" s="127">
        <f t="shared" si="473"/>
        <v>1890887.7600000002</v>
      </c>
      <c r="Y85" s="125">
        <f t="shared" si="474" ref="Y85:Z85">SUM(Y80:Y84)</f>
        <v>1800186.29</v>
      </c>
      <c r="Z85" s="125">
        <f t="shared" si="474"/>
        <v>2208367.04</v>
      </c>
      <c r="AA85" s="125">
        <f t="shared" si="475" ref="AA85:AB85">SUM(AA80:AA84)</f>
        <v>2012893.8199999998</v>
      </c>
      <c r="AB85" s="125">
        <f t="shared" si="475"/>
        <v>1894027.6900000002</v>
      </c>
      <c r="AC85" s="125">
        <f t="shared" si="476" ref="AC85:AD85">SUM(AC80:AC84)</f>
        <v>1955434.54</v>
      </c>
      <c r="AD85" s="125">
        <f t="shared" si="476"/>
        <v>2074678.24</v>
      </c>
      <c r="AE85" s="125">
        <f t="shared" si="477" ref="AE85:AF85">SUM(AE80:AE84)</f>
        <v>2972202.8199999998</v>
      </c>
      <c r="AF85" s="125">
        <f t="shared" si="477"/>
        <v>3545405.4300000002</v>
      </c>
      <c r="AG85" s="125">
        <f t="shared" si="478" ref="AG85:AH85">SUM(AG80:AG84)</f>
        <v>3758069.8400000003</v>
      </c>
      <c r="AH85" s="266">
        <f t="shared" si="478"/>
        <v>2342439.1000000001</v>
      </c>
      <c r="AI85" s="266">
        <f t="shared" si="479" ref="AI85">SUM(AI80:AI84)</f>
        <v>1996510.0199999998</v>
      </c>
      <c r="AJ85" s="127">
        <f t="shared" si="480" ref="AJ85:AK85">SUM(AJ80:AJ84)</f>
        <v>2601995.9999999995</v>
      </c>
      <c r="AK85" s="39">
        <f t="shared" si="480"/>
        <v>2321095.5</v>
      </c>
      <c r="AL85" s="39">
        <f t="shared" si="481" ref="AL85:AM85">SUM(AL80:AL84)</f>
        <v>2365943.8600000003</v>
      </c>
      <c r="AM85" s="283">
        <f t="shared" si="481"/>
        <v>2050271.6300000001</v>
      </c>
      <c r="AN85" s="283">
        <f t="shared" si="482" ref="AN85:AO85">SUM(AN80:AN84)</f>
        <v>2760601.0800000001</v>
      </c>
      <c r="AO85" s="283">
        <f t="shared" si="482"/>
        <v>1836204.0600000003</v>
      </c>
      <c r="AP85" s="283">
        <f t="shared" si="483" ref="AP85:AQ85">SUM(AP80:AP84)</f>
        <v>2522471.8599999999</v>
      </c>
      <c r="AQ85" s="283">
        <f t="shared" si="483"/>
        <v>2138550.9499999997</v>
      </c>
      <c r="AR85" s="283">
        <f t="shared" si="484" ref="AR85">SUM(AR80:AR84)</f>
        <v>4479513.3300000001</v>
      </c>
      <c r="AS85" s="283">
        <f t="shared" si="485" ref="AS85:AT85">SUM(AS80:AS84)</f>
        <v>3534593.9300000002</v>
      </c>
      <c r="AT85" s="283">
        <f t="shared" si="485"/>
        <v>2048814.7400000002</v>
      </c>
      <c r="AU85" s="283">
        <f t="shared" si="486" ref="AU85:AV85">SUM(AU80:AU84)</f>
        <v>203706.52000000008</v>
      </c>
      <c r="AV85" s="300">
        <f t="shared" si="486"/>
        <v>-378299.15000000002</v>
      </c>
      <c r="AW85" s="283">
        <f t="shared" si="487" ref="AW85:AX85">SUM(AW80:AW84)</f>
        <v>4494310.7599999998</v>
      </c>
      <c r="AX85" s="283">
        <f t="shared" si="487"/>
        <v>619239.43000000017</v>
      </c>
      <c r="AY85" s="283">
        <f t="shared" si="488" ref="AY85:AZ85">SUM(AY80:AY84)</f>
        <v>2807965.29</v>
      </c>
      <c r="AZ85" s="283">
        <f t="shared" si="488"/>
        <v>1743253.29</v>
      </c>
      <c r="BA85" s="283">
        <f t="shared" si="489" ref="BA85:BB85">SUM(BA80:BA84)</f>
        <v>2314334.0700000003</v>
      </c>
      <c r="BB85" s="283">
        <f t="shared" si="489"/>
        <v>2769619.1800000002</v>
      </c>
      <c r="BC85" s="283">
        <f t="shared" si="490" ref="BC85">SUM(BC80:BC84)</f>
        <v>2581011.1599999997</v>
      </c>
      <c r="BD85" s="283">
        <f t="shared" si="491" ref="BD85:BE85">SUM(BD80:BD84)</f>
        <v>4679424.8499999996</v>
      </c>
      <c r="BE85" s="283">
        <f t="shared" si="491"/>
        <v>3575310.73</v>
      </c>
      <c r="BF85" s="283">
        <f t="shared" si="492" ref="BF85:BG85">SUM(BF80:BF84)</f>
        <v>2424739.6899999999</v>
      </c>
      <c r="BG85" s="283">
        <f t="shared" si="492"/>
        <v>2160198.1699999999</v>
      </c>
      <c r="BH85" s="300">
        <f t="shared" si="493" ref="BH85">SUM(BH80:BH84)</f>
        <v>2052221.9400000002</v>
      </c>
      <c r="BI85" s="474">
        <f t="shared" si="494" ref="BI85:BJ85">SUM(BI80:BI84)</f>
        <v>3009708.6299999999</v>
      </c>
      <c r="BJ85" s="537">
        <f t="shared" si="494"/>
        <v>2828237.1300000004</v>
      </c>
      <c r="BK85" s="537">
        <f t="shared" si="495" ref="BK85">SUM(BK80:BK84)</f>
        <v>1746957.03</v>
      </c>
      <c r="BL85" s="283"/>
      <c r="BM85" s="283"/>
      <c r="BN85" s="283"/>
      <c r="BO85" s="283"/>
      <c r="BP85" s="283"/>
      <c r="BQ85" s="283"/>
      <c r="BR85" s="283"/>
      <c r="BS85" s="283"/>
      <c r="BT85" s="283"/>
      <c r="BU85" s="126">
        <f t="shared" si="331"/>
        <v>591476.32999999984</v>
      </c>
      <c r="BV85" s="128">
        <f t="shared" si="496" ref="BV85:BX85">SUM(BV80:BV84)</f>
        <v>353931.62000000011</v>
      </c>
      <c r="BW85" s="128">
        <f t="shared" si="496"/>
        <v>101972.56000000017</v>
      </c>
      <c r="BX85" s="128">
        <f t="shared" si="496"/>
        <v>530446.01000000024</v>
      </c>
      <c r="BY85" s="128">
        <f t="shared" si="497" ref="BY85">SUM(BY80:BY84)</f>
        <v>273378.50999999989</v>
      </c>
      <c r="BZ85" s="128">
        <f t="shared" si="498" ref="BZ85:CH85">SUM(BZ80:BZ84)</f>
        <v>1451542.0299999998</v>
      </c>
      <c r="CA85" s="128">
        <f t="shared" si="498"/>
        <v>301813.40000000037</v>
      </c>
      <c r="CB85" s="128">
        <f t="shared" si="498"/>
        <v>-259173.94</v>
      </c>
      <c r="CC85" s="128">
        <f t="shared" si="498"/>
        <v>2827534.7500000005</v>
      </c>
      <c r="CD85" s="394">
        <f t="shared" si="498"/>
        <v>196370.89000000051</v>
      </c>
      <c r="CE85" s="417">
        <f t="shared" si="498"/>
        <v>-446485.83999999991</v>
      </c>
      <c r="CF85" s="128">
        <f t="shared" si="498"/>
        <v>598500.0900000002</v>
      </c>
      <c r="CG85" s="128">
        <f t="shared" si="498"/>
        <v>41600.480000000127</v>
      </c>
      <c r="CH85" s="128">
        <f t="shared" si="498"/>
        <v>162810.57000000015</v>
      </c>
      <c r="CI85" s="128">
        <f t="shared" si="499" ref="CI85:CJ85">SUM(CI80:CI84)</f>
        <v>331217.83999999985</v>
      </c>
      <c r="CJ85" s="235">
        <f t="shared" si="499"/>
        <v>236688.06999999995</v>
      </c>
      <c r="CK85" s="235">
        <f t="shared" si="500" ref="CK85">SUM(CK80:CK84)</f>
        <v>514433.39999999991</v>
      </c>
      <c r="CL85" s="235">
        <f t="shared" si="501" ref="CL85:CM85">SUM(CL80:CL84)</f>
        <v>-569061.86999999965</v>
      </c>
      <c r="CM85" s="260">
        <f t="shared" si="501"/>
        <v>843099.16999999981</v>
      </c>
      <c r="CN85" s="260">
        <f t="shared" si="502" ref="CN85:CO85">SUM(CN80:CN84)</f>
        <v>324242.72999999986</v>
      </c>
      <c r="CO85" s="260">
        <f t="shared" si="502"/>
        <v>-1868199.6500000001</v>
      </c>
      <c r="CP85" s="374">
        <f t="shared" si="503" ref="CP85:CQ85">SUM(CP80:CP84)</f>
        <v>711108.23999999976</v>
      </c>
      <c r="CQ85" s="343">
        <f t="shared" si="503"/>
        <v>520909.20999999973</v>
      </c>
      <c r="CR85" s="260">
        <f t="shared" si="504" ref="CR85">SUM(CR80:CR84)</f>
        <v>157576.82000000001</v>
      </c>
      <c r="CS85" s="260">
        <f t="shared" si="505" ref="CS85">SUM(CS80:CS84)</f>
        <v>37377.809999999852</v>
      </c>
      <c r="CT85" s="260">
        <f t="shared" si="506" ref="CT85">SUM(CT80:CT84)</f>
        <v>866573.3899999999</v>
      </c>
      <c r="CU85" s="260">
        <f t="shared" si="507" ref="CU85">SUM(CU80:CU84)</f>
        <v>-119230.47999999975</v>
      </c>
      <c r="CV85" s="260">
        <f t="shared" si="508" ref="CV85">SUM(CV80:CV84)</f>
        <v>447793.61999999988</v>
      </c>
      <c r="CW85" s="260">
        <f t="shared" si="509" ref="CW85">SUM(CW80:CW84)</f>
        <v>-833651.87</v>
      </c>
      <c r="CX85" s="260">
        <f t="shared" si="510" ref="CX85">SUM(CX80:CX84)</f>
        <v>934107.90000000026</v>
      </c>
      <c r="CY85" s="260">
        <f t="shared" si="511" ref="CY85">SUM(CY80:CY84)</f>
        <v>-223475.90999999992</v>
      </c>
      <c r="CZ85" s="260">
        <f t="shared" si="512" ref="CZ85">SUM(CZ80:CZ84)</f>
        <v>-293624.35999999975</v>
      </c>
      <c r="DA85" s="260">
        <f t="shared" si="513" ref="DA85">SUM(DA80:DA84)</f>
        <v>-1792803.5</v>
      </c>
      <c r="DB85" s="374">
        <f t="shared" si="514" ref="DB85">SUM(DB80:DB84)</f>
        <v>-2980295.1499999999</v>
      </c>
      <c r="DC85" s="374">
        <f t="shared" si="515" ref="DC85">SUM(DC80:DC84)</f>
        <v>2173215.2599999998</v>
      </c>
      <c r="DD85" s="374">
        <f t="shared" si="516" ref="DD85">SUM(DD80:DD84)</f>
        <v>-1746704.4300000002</v>
      </c>
      <c r="DE85" s="374">
        <f t="shared" si="517" ref="DE85">SUM(DE80:DE84)</f>
        <v>757693.66000000015</v>
      </c>
      <c r="DF85" s="374">
        <f t="shared" si="518" ref="DF85">SUM(DF80:DF84)</f>
        <v>-1017347.79</v>
      </c>
      <c r="DG85" s="374">
        <f t="shared" si="519" ref="DG85">SUM(DG80:DG84)</f>
        <v>478130.00999999966</v>
      </c>
      <c r="DH85" s="374">
        <f t="shared" si="520" ref="DH85">SUM(DH80:DH84)</f>
        <v>247147.32000000007</v>
      </c>
      <c r="DI85" s="374">
        <f t="shared" si="521" ref="DI85">SUM(DI80:DI84)</f>
        <v>442460.21000000025</v>
      </c>
      <c r="DJ85" s="374">
        <f t="shared" si="522" ref="DJ85">SUM(DJ80:DJ84)</f>
        <v>199911.51999999976</v>
      </c>
      <c r="DK85" s="374">
        <f t="shared" si="523" ref="DK85:DL85">SUM(DK80:DK84)</f>
        <v>40716.800000000134</v>
      </c>
      <c r="DL85" s="374">
        <f t="shared" si="523"/>
        <v>375924.9499999999</v>
      </c>
      <c r="DM85" s="374">
        <f t="shared" si="524" ref="DM85:DN85">SUM(DM80:DM84)</f>
        <v>1956491.6499999999</v>
      </c>
      <c r="DN85" s="374">
        <f t="shared" si="524"/>
        <v>2430521.0900000003</v>
      </c>
      <c r="DO85" s="374">
        <f t="shared" si="525" ref="DO85:DP85">SUM(DO80:DO84)</f>
        <v>-1484602.1299999994</v>
      </c>
      <c r="DP85" s="374">
        <f t="shared" si="525"/>
        <v>2208997.7000000002</v>
      </c>
      <c r="DQ85" s="374">
        <f t="shared" si="526" ref="DQ85">SUM(DQ80:DQ84)</f>
        <v>-1061008.26</v>
      </c>
      <c r="EA85" s="330"/>
      <c r="EB85" s="126">
        <f t="shared" si="331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70"/>
      <c r="BJ86" s="534"/>
      <c r="BK86" s="297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58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>
        <v>747918.47999999998</v>
      </c>
      <c r="BH87" s="92">
        <v>769305.79999999993</v>
      </c>
      <c r="BI87" s="473">
        <v>1086445.3</v>
      </c>
      <c r="BJ87" s="536">
        <v>1075043.96</v>
      </c>
      <c r="BK87" s="299">
        <v>646093.59999999998</v>
      </c>
      <c r="BL87" s="275"/>
      <c r="BM87" s="192"/>
      <c r="BN87" s="192"/>
      <c r="BO87" s="149"/>
      <c r="BP87" s="192"/>
      <c r="BQ87" s="192"/>
      <c r="BR87" s="192"/>
      <c r="BS87" s="192"/>
      <c r="BT87" s="92"/>
      <c r="BU87" s="28">
        <f t="shared" si="527" ref="BU87:CD91">O87-C87</f>
        <v>-60551.930000000051</v>
      </c>
      <c r="BV87" s="93">
        <f t="shared" si="527"/>
        <v>9638.4399999999441</v>
      </c>
      <c r="BW87" s="93">
        <f t="shared" si="527"/>
        <v>-76438.180000000051</v>
      </c>
      <c r="BX87" s="93">
        <f t="shared" si="527"/>
        <v>142382.12</v>
      </c>
      <c r="BY87" s="93">
        <f t="shared" si="527"/>
        <v>55760.729999999749</v>
      </c>
      <c r="BZ87" s="93">
        <f t="shared" si="527"/>
        <v>404974.48999999999</v>
      </c>
      <c r="CA87" s="93">
        <f t="shared" si="527"/>
        <v>267785.05999999982</v>
      </c>
      <c r="CB87" s="93">
        <f t="shared" si="527"/>
        <v>72206.729999999981</v>
      </c>
      <c r="CC87" s="93">
        <f t="shared" si="527"/>
        <v>233271.14000000007</v>
      </c>
      <c r="CD87" s="393">
        <f t="shared" si="527"/>
        <v>111921.57999999996</v>
      </c>
      <c r="CE87" s="416">
        <f t="shared" si="528" ref="CE87:CN91">Y87-M87</f>
        <v>13248.020000000019</v>
      </c>
      <c r="CF87" s="93">
        <f t="shared" si="528"/>
        <v>328408.15999999992</v>
      </c>
      <c r="CG87" s="93">
        <f t="shared" si="528"/>
        <v>266224.46999999997</v>
      </c>
      <c r="CH87" s="93">
        <f t="shared" si="528"/>
        <v>137200.86999999988</v>
      </c>
      <c r="CI87" s="93">
        <f t="shared" si="528"/>
        <v>87979.270000000019</v>
      </c>
      <c r="CJ87" s="234">
        <f t="shared" si="528"/>
        <v>178467.57999999996</v>
      </c>
      <c r="CK87" s="234">
        <f t="shared" si="528"/>
        <v>236670.58000000031</v>
      </c>
      <c r="CL87" s="234">
        <f t="shared" si="528"/>
        <v>-132279.91000000015</v>
      </c>
      <c r="CM87" s="247">
        <f t="shared" si="528"/>
        <v>279449.41000000015</v>
      </c>
      <c r="CN87" s="247">
        <f t="shared" si="528"/>
        <v>-92109.640000000014</v>
      </c>
      <c r="CO87" s="247">
        <f t="shared" si="529" ref="CO87:CX91">AI87-W87</f>
        <v>50175.919999999925</v>
      </c>
      <c r="CP87" s="373">
        <f t="shared" si="529"/>
        <v>38327.949999999953</v>
      </c>
      <c r="CQ87" s="342">
        <f t="shared" si="529"/>
        <v>19412.240000000107</v>
      </c>
      <c r="CR87" s="247">
        <f t="shared" si="529"/>
        <v>-28451.04999999993</v>
      </c>
      <c r="CS87" s="247">
        <f t="shared" si="529"/>
        <v>-225563.97999999986</v>
      </c>
      <c r="CT87" s="247">
        <f t="shared" si="529"/>
        <v>-581327.68999999994</v>
      </c>
      <c r="CU87" s="247">
        <f t="shared" si="529"/>
        <v>6369.3299999999581</v>
      </c>
      <c r="CV87" s="247">
        <f t="shared" si="529"/>
        <v>140747.47999999998</v>
      </c>
      <c r="CW87" s="247">
        <f t="shared" si="529"/>
        <v>-322184.29000000004</v>
      </c>
      <c r="CX87" s="247">
        <f t="shared" si="529"/>
        <v>426549.64000000013</v>
      </c>
      <c r="CY87" s="247">
        <f t="shared" si="530" ref="CY87:DH91">AS87-AG87</f>
        <v>-190122.66000000015</v>
      </c>
      <c r="CZ87" s="247">
        <f t="shared" si="530"/>
        <v>59055.530000000028</v>
      </c>
      <c r="DA87" s="247">
        <f t="shared" si="530"/>
        <v>-173763.01000000001</v>
      </c>
      <c r="DB87" s="373">
        <f t="shared" si="530"/>
        <v>73437.780000000028</v>
      </c>
      <c r="DC87" s="373">
        <f t="shared" si="530"/>
        <v>74124.029999999912</v>
      </c>
      <c r="DD87" s="373">
        <f t="shared" si="530"/>
        <v>-184837.85000000009</v>
      </c>
      <c r="DE87" s="373">
        <f t="shared" si="530"/>
        <v>249109.43999999994</v>
      </c>
      <c r="DF87" s="373">
        <f t="shared" si="530"/>
        <v>737433.56000000006</v>
      </c>
      <c r="DG87" s="373">
        <f t="shared" si="530"/>
        <v>-8062.0100000000093</v>
      </c>
      <c r="DH87" s="373">
        <f t="shared" si="530"/>
        <v>-20880.229999999981</v>
      </c>
      <c r="DI87" s="373">
        <f t="shared" si="531" ref="DI87:DQ91">BC87-AQ87</f>
        <v>143746.71999999974</v>
      </c>
      <c r="DJ87" s="373">
        <f t="shared" si="531"/>
        <v>-173552.48999999999</v>
      </c>
      <c r="DK87" s="373">
        <f t="shared" si="531"/>
        <v>-192931.35000000009</v>
      </c>
      <c r="DL87" s="373">
        <f t="shared" si="531"/>
        <v>71223.270000000019</v>
      </c>
      <c r="DM87" s="373">
        <f t="shared" si="531"/>
        <v>205767.53000000003</v>
      </c>
      <c r="DN87" s="373">
        <f t="shared" si="531"/>
        <v>-196325.46000000008</v>
      </c>
      <c r="DO87" s="373">
        <f t="shared" si="531"/>
        <v>129216.71000000008</v>
      </c>
      <c r="DP87" s="373">
        <f t="shared" si="531"/>
        <v>348945.16000000003</v>
      </c>
      <c r="DQ87" s="373">
        <f t="shared" si="531"/>
        <v>-298620.42000000004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>
        <v>8524.8899999999994</v>
      </c>
      <c r="BH88" s="92">
        <v>12127.09</v>
      </c>
      <c r="BI88" s="473">
        <v>14277.209999999999</v>
      </c>
      <c r="BJ88" s="536">
        <v>16465.330000000002</v>
      </c>
      <c r="BK88" s="299">
        <v>11544.84</v>
      </c>
      <c r="BL88" s="275"/>
      <c r="BM88" s="192"/>
      <c r="BN88" s="192"/>
      <c r="BO88" s="149"/>
      <c r="BP88" s="192"/>
      <c r="BQ88" s="192"/>
      <c r="BR88" s="192"/>
      <c r="BS88" s="192"/>
      <c r="BT88" s="92"/>
      <c r="BU88" s="28">
        <f t="shared" si="527"/>
        <v>-1409.9200000000001</v>
      </c>
      <c r="BV88" s="93">
        <f t="shared" si="527"/>
        <v>337.64999999999964</v>
      </c>
      <c r="BW88" s="93">
        <f t="shared" si="527"/>
        <v>209.64000000000033</v>
      </c>
      <c r="BX88" s="93">
        <f t="shared" si="527"/>
        <v>1196.8500000000004</v>
      </c>
      <c r="BY88" s="93">
        <f t="shared" si="527"/>
        <v>925.46000000000004</v>
      </c>
      <c r="BZ88" s="93">
        <f t="shared" si="527"/>
        <v>2796.9099999999999</v>
      </c>
      <c r="CA88" s="93">
        <f t="shared" si="527"/>
        <v>4620.0499999999984</v>
      </c>
      <c r="CB88" s="93">
        <f t="shared" si="527"/>
        <v>2351.2799999999997</v>
      </c>
      <c r="CC88" s="93">
        <f t="shared" si="527"/>
        <v>1458.9300000000003</v>
      </c>
      <c r="CD88" s="393">
        <f t="shared" si="527"/>
        <v>2289.2600000000002</v>
      </c>
      <c r="CE88" s="416">
        <f t="shared" si="528"/>
        <v>3539.3500000000004</v>
      </c>
      <c r="CF88" s="93">
        <f t="shared" si="528"/>
        <v>4441.130000000001</v>
      </c>
      <c r="CG88" s="93">
        <f t="shared" si="528"/>
        <v>6859.8400000000001</v>
      </c>
      <c r="CH88" s="93">
        <f t="shared" si="528"/>
        <v>3281.0900000000001</v>
      </c>
      <c r="CI88" s="93">
        <f t="shared" si="528"/>
        <v>3360.1200000000008</v>
      </c>
      <c r="CJ88" s="234">
        <f t="shared" si="528"/>
        <v>3349.9099999999999</v>
      </c>
      <c r="CK88" s="234">
        <f t="shared" si="528"/>
        <v>4723.1499999999996</v>
      </c>
      <c r="CL88" s="234">
        <f t="shared" si="528"/>
        <v>1408.9400000000005</v>
      </c>
      <c r="CM88" s="247">
        <f t="shared" si="528"/>
        <v>1638.2600000000002</v>
      </c>
      <c r="CN88" s="247">
        <f t="shared" si="528"/>
        <v>252.57999999999993</v>
      </c>
      <c r="CO88" s="247">
        <f t="shared" si="529"/>
        <v>525.52000000000044</v>
      </c>
      <c r="CP88" s="373">
        <f t="shared" si="529"/>
        <v>-433.77000000000044</v>
      </c>
      <c r="CQ88" s="342">
        <f t="shared" si="529"/>
        <v>-2442.0399999999991</v>
      </c>
      <c r="CR88" s="247">
        <f t="shared" si="529"/>
        <v>108.71000000000095</v>
      </c>
      <c r="CS88" s="247">
        <f t="shared" si="529"/>
        <v>-4296.6900000000005</v>
      </c>
      <c r="CT88" s="247">
        <f t="shared" si="529"/>
        <v>-11901.799999999999</v>
      </c>
      <c r="CU88" s="247">
        <f t="shared" si="529"/>
        <v>-2460.1500000000015</v>
      </c>
      <c r="CV88" s="247">
        <f t="shared" si="529"/>
        <v>-1869.0299999999988</v>
      </c>
      <c r="CW88" s="247">
        <f t="shared" si="529"/>
        <v>-4991.1799999999994</v>
      </c>
      <c r="CX88" s="247">
        <f t="shared" si="529"/>
        <v>-1846.7000000000007</v>
      </c>
      <c r="CY88" s="247">
        <f t="shared" si="530"/>
        <v>-2273.6499999999996</v>
      </c>
      <c r="CZ88" s="247">
        <f t="shared" si="530"/>
        <v>-226.95999999999913</v>
      </c>
      <c r="DA88" s="247">
        <f t="shared" si="530"/>
        <v>-1971.4300000000003</v>
      </c>
      <c r="DB88" s="373">
        <f t="shared" si="530"/>
        <v>646.3600000000024</v>
      </c>
      <c r="DC88" s="373">
        <f t="shared" si="530"/>
        <v>-22.200000000000728</v>
      </c>
      <c r="DD88" s="373">
        <f t="shared" si="530"/>
        <v>-3147.5400000000009</v>
      </c>
      <c r="DE88" s="373">
        <f t="shared" si="530"/>
        <v>-700.15999999999985</v>
      </c>
      <c r="DF88" s="373">
        <f t="shared" si="530"/>
        <v>9865.8299999999999</v>
      </c>
      <c r="DG88" s="373">
        <f t="shared" si="530"/>
        <v>-1301.3799999999992</v>
      </c>
      <c r="DH88" s="373">
        <f t="shared" si="530"/>
        <v>-1520.8300000000017</v>
      </c>
      <c r="DI88" s="373">
        <f t="shared" si="531"/>
        <v>350.27999999999975</v>
      </c>
      <c r="DJ88" s="373">
        <f t="shared" si="531"/>
        <v>-1262.7099999999991</v>
      </c>
      <c r="DK88" s="373">
        <f t="shared" si="531"/>
        <v>-1592.9799999999996</v>
      </c>
      <c r="DL88" s="373">
        <f t="shared" si="531"/>
        <v>-524.45000000000073</v>
      </c>
      <c r="DM88" s="373">
        <f t="shared" si="531"/>
        <v>1973.4499999999989</v>
      </c>
      <c r="DN88" s="373">
        <f t="shared" si="531"/>
        <v>220.93999999999869</v>
      </c>
      <c r="DO88" s="373">
        <f t="shared" si="531"/>
        <v>2049.7899999999991</v>
      </c>
      <c r="DP88" s="373">
        <f t="shared" si="531"/>
        <v>5260.7200000000012</v>
      </c>
      <c r="DQ88" s="373">
        <f t="shared" si="531"/>
        <v>380.26000000000022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>
        <v>158539.59</v>
      </c>
      <c r="BH89" s="92">
        <v>136356.42999999999</v>
      </c>
      <c r="BI89" s="473">
        <v>209126.22</v>
      </c>
      <c r="BJ89" s="536">
        <v>223522.72999999998</v>
      </c>
      <c r="BK89" s="299">
        <v>98310.409999999989</v>
      </c>
      <c r="BL89" s="275"/>
      <c r="BM89" s="192"/>
      <c r="BN89" s="192"/>
      <c r="BO89" s="149"/>
      <c r="BP89" s="192"/>
      <c r="BQ89" s="192"/>
      <c r="BR89" s="192"/>
      <c r="BS89" s="192"/>
      <c r="BT89" s="92"/>
      <c r="BU89" s="28">
        <f t="shared" si="527"/>
        <v>-1467.0599999999686</v>
      </c>
      <c r="BV89" s="93">
        <f t="shared" si="527"/>
        <v>-16961.110000000015</v>
      </c>
      <c r="BW89" s="93">
        <f t="shared" si="527"/>
        <v>-63101.720000000016</v>
      </c>
      <c r="BX89" s="93">
        <f t="shared" si="527"/>
        <v>2962.6800000000076</v>
      </c>
      <c r="BY89" s="93">
        <f t="shared" si="527"/>
        <v>-33059.129999999976</v>
      </c>
      <c r="BZ89" s="93">
        <f t="shared" si="527"/>
        <v>32732.360000000044</v>
      </c>
      <c r="CA89" s="93">
        <f t="shared" si="527"/>
        <v>5236.789999999979</v>
      </c>
      <c r="CB89" s="93">
        <f t="shared" si="527"/>
        <v>-55711.179999999993</v>
      </c>
      <c r="CC89" s="93">
        <f t="shared" si="527"/>
        <v>48318.779999999999</v>
      </c>
      <c r="CD89" s="393">
        <f t="shared" si="527"/>
        <v>14203.979999999981</v>
      </c>
      <c r="CE89" s="416">
        <f t="shared" si="528"/>
        <v>-35714.130000000034</v>
      </c>
      <c r="CF89" s="93">
        <f t="shared" si="528"/>
        <v>59568.369999999981</v>
      </c>
      <c r="CG89" s="93">
        <f t="shared" si="528"/>
        <v>31776.679999999993</v>
      </c>
      <c r="CH89" s="93">
        <f t="shared" si="528"/>
        <v>43162.470000000001</v>
      </c>
      <c r="CI89" s="93">
        <f t="shared" si="528"/>
        <v>37796.319999999992</v>
      </c>
      <c r="CJ89" s="234">
        <f t="shared" si="528"/>
        <v>57433.740000000005</v>
      </c>
      <c r="CK89" s="234">
        <f t="shared" si="528"/>
        <v>71478.469999999972</v>
      </c>
      <c r="CL89" s="234">
        <f t="shared" si="528"/>
        <v>-16891.410000000033</v>
      </c>
      <c r="CM89" s="247">
        <f t="shared" si="528"/>
        <v>74087.729999999981</v>
      </c>
      <c r="CN89" s="247">
        <f t="shared" si="528"/>
        <v>-24178.809999999969</v>
      </c>
      <c r="CO89" s="247">
        <f t="shared" si="529"/>
        <v>46237.139999999985</v>
      </c>
      <c r="CP89" s="373">
        <f t="shared" si="529"/>
        <v>27132.23000000001</v>
      </c>
      <c r="CQ89" s="342">
        <f t="shared" si="529"/>
        <v>10688.180000000022</v>
      </c>
      <c r="CR89" s="247">
        <f t="shared" si="529"/>
        <v>9732.0400000000081</v>
      </c>
      <c r="CS89" s="247">
        <f t="shared" si="529"/>
        <v>-47194.310000000012</v>
      </c>
      <c r="CT89" s="247">
        <f t="shared" si="529"/>
        <v>-94023.720000000001</v>
      </c>
      <c r="CU89" s="247">
        <f t="shared" si="529"/>
        <v>13823.699999999983</v>
      </c>
      <c r="CV89" s="247">
        <f t="shared" si="529"/>
        <v>64013</v>
      </c>
      <c r="CW89" s="247">
        <f t="shared" si="529"/>
        <v>-87024.75999999998</v>
      </c>
      <c r="CX89" s="247">
        <f t="shared" si="529"/>
        <v>83849.320000000065</v>
      </c>
      <c r="CY89" s="247">
        <f t="shared" si="530"/>
        <v>-35235.809999999939</v>
      </c>
      <c r="CZ89" s="247">
        <f t="shared" si="530"/>
        <v>22803.799999999959</v>
      </c>
      <c r="DA89" s="247">
        <f t="shared" si="530"/>
        <v>-71150.179999999993</v>
      </c>
      <c r="DB89" s="373">
        <f t="shared" si="530"/>
        <v>14016.339999999997</v>
      </c>
      <c r="DC89" s="373">
        <f t="shared" si="530"/>
        <v>18389.529999999999</v>
      </c>
      <c r="DD89" s="373">
        <f t="shared" si="530"/>
        <v>-49734.150000000009</v>
      </c>
      <c r="DE89" s="373">
        <f t="shared" si="530"/>
        <v>90882.340000000011</v>
      </c>
      <c r="DF89" s="373">
        <f t="shared" si="530"/>
        <v>150527.25</v>
      </c>
      <c r="DG89" s="373">
        <f t="shared" si="530"/>
        <v>-2539.7999999999884</v>
      </c>
      <c r="DH89" s="373">
        <f t="shared" si="530"/>
        <v>6850.7199999999721</v>
      </c>
      <c r="DI89" s="373">
        <f t="shared" si="531"/>
        <v>17938.160000000003</v>
      </c>
      <c r="DJ89" s="373">
        <f t="shared" si="531"/>
        <v>-4246.8500000000349</v>
      </c>
      <c r="DK89" s="373">
        <f t="shared" si="531"/>
        <v>-39371.490000000049</v>
      </c>
      <c r="DL89" s="373">
        <f t="shared" si="531"/>
        <v>20813.190000000002</v>
      </c>
      <c r="DM89" s="373">
        <f t="shared" si="531"/>
        <v>70503.190000000002</v>
      </c>
      <c r="DN89" s="373">
        <f t="shared" si="531"/>
        <v>-70425.440000000002</v>
      </c>
      <c r="DO89" s="373">
        <f t="shared" si="531"/>
        <v>24769.209999999992</v>
      </c>
      <c r="DP89" s="373">
        <f t="shared" si="531"/>
        <v>93841.749999999985</v>
      </c>
      <c r="DQ89" s="373">
        <f t="shared" si="531"/>
        <v>-120779.09000000001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131160.79000000001</v>
      </c>
      <c r="BH90" s="92">
        <v>91413.570000000007</v>
      </c>
      <c r="BI90" s="473">
        <v>175328.03999999998</v>
      </c>
      <c r="BJ90" s="536">
        <v>157196.82000000001</v>
      </c>
      <c r="BK90" s="299">
        <v>98880.699999999997</v>
      </c>
      <c r="BL90" s="275"/>
      <c r="BM90" s="192"/>
      <c r="BN90" s="192"/>
      <c r="BO90" s="149"/>
      <c r="BP90" s="192"/>
      <c r="BQ90" s="192"/>
      <c r="BR90" s="192"/>
      <c r="BS90" s="192"/>
      <c r="BT90" s="92"/>
      <c r="BU90" s="28">
        <f t="shared" si="527"/>
        <v>-7595.4900000000052</v>
      </c>
      <c r="BV90" s="93">
        <f t="shared" si="527"/>
        <v>-14979.449999999997</v>
      </c>
      <c r="BW90" s="93">
        <f t="shared" si="527"/>
        <v>-69054.579999999987</v>
      </c>
      <c r="BX90" s="93">
        <f t="shared" si="527"/>
        <v>3767.5299999999843</v>
      </c>
      <c r="BY90" s="93">
        <f t="shared" si="527"/>
        <v>-17825.490000000005</v>
      </c>
      <c r="BZ90" s="93">
        <f t="shared" si="527"/>
        <v>37639.479999999952</v>
      </c>
      <c r="CA90" s="93">
        <f t="shared" si="527"/>
        <v>169.05000000001746</v>
      </c>
      <c r="CB90" s="93">
        <f t="shared" si="527"/>
        <v>-58022.910000000003</v>
      </c>
      <c r="CC90" s="93">
        <f t="shared" si="527"/>
        <v>46189.860000000001</v>
      </c>
      <c r="CD90" s="393">
        <f t="shared" si="527"/>
        <v>2551.1100000000006</v>
      </c>
      <c r="CE90" s="416">
        <f t="shared" si="528"/>
        <v>-80104.449999999997</v>
      </c>
      <c r="CF90" s="93">
        <f t="shared" si="528"/>
        <v>27088.419999999998</v>
      </c>
      <c r="CG90" s="93">
        <f t="shared" si="528"/>
        <v>5722.9599999999919</v>
      </c>
      <c r="CH90" s="93">
        <f t="shared" si="528"/>
        <v>-1494.5</v>
      </c>
      <c r="CI90" s="93">
        <f t="shared" si="528"/>
        <v>26474.12000000001</v>
      </c>
      <c r="CJ90" s="234">
        <f t="shared" si="528"/>
        <v>39242.940000000002</v>
      </c>
      <c r="CK90" s="234">
        <f t="shared" si="528"/>
        <v>35882.150000000009</v>
      </c>
      <c r="CL90" s="234">
        <f t="shared" si="528"/>
        <v>-43243.02999999997</v>
      </c>
      <c r="CM90" s="247">
        <f t="shared" si="528"/>
        <v>69463.569999999978</v>
      </c>
      <c r="CN90" s="247">
        <f t="shared" si="528"/>
        <v>-29759.399999999994</v>
      </c>
      <c r="CO90" s="247">
        <f t="shared" si="529"/>
        <v>37067.490000000005</v>
      </c>
      <c r="CP90" s="373">
        <f t="shared" si="529"/>
        <v>53310.190000000017</v>
      </c>
      <c r="CQ90" s="342">
        <f t="shared" si="529"/>
        <v>35667.220000000016</v>
      </c>
      <c r="CR90" s="247">
        <f t="shared" si="529"/>
        <v>15594.160000000003</v>
      </c>
      <c r="CS90" s="247">
        <f t="shared" si="529"/>
        <v>-26189.319999999992</v>
      </c>
      <c r="CT90" s="247">
        <f t="shared" si="529"/>
        <v>-40077.340000000004</v>
      </c>
      <c r="CU90" s="247">
        <f t="shared" si="529"/>
        <v>4979.7699999999895</v>
      </c>
      <c r="CV90" s="247">
        <f t="shared" si="529"/>
        <v>68662.419999999998</v>
      </c>
      <c r="CW90" s="247">
        <f t="shared" si="529"/>
        <v>-53492.25</v>
      </c>
      <c r="CX90" s="247">
        <f t="shared" si="529"/>
        <v>113393.82000000001</v>
      </c>
      <c r="CY90" s="247">
        <f t="shared" si="530"/>
        <v>-30790.320000000007</v>
      </c>
      <c r="CZ90" s="247">
        <f t="shared" si="530"/>
        <v>56285</v>
      </c>
      <c r="DA90" s="247">
        <f t="shared" si="530"/>
        <v>-65814.760000000009</v>
      </c>
      <c r="DB90" s="373">
        <f t="shared" si="530"/>
        <v>21857.02999999997</v>
      </c>
      <c r="DC90" s="373">
        <f t="shared" si="530"/>
        <v>20982.759999999995</v>
      </c>
      <c r="DD90" s="373">
        <f t="shared" si="530"/>
        <v>-20693.410000000003</v>
      </c>
      <c r="DE90" s="373">
        <f t="shared" si="530"/>
        <v>94303.48000000001</v>
      </c>
      <c r="DF90" s="373">
        <f t="shared" si="530"/>
        <v>122858.67000000001</v>
      </c>
      <c r="DG90" s="373">
        <f t="shared" si="530"/>
        <v>3586.0800000000017</v>
      </c>
      <c r="DH90" s="373">
        <f t="shared" si="530"/>
        <v>8359.2000000000116</v>
      </c>
      <c r="DI90" s="373">
        <f t="shared" si="531"/>
        <v>9534.3399999999965</v>
      </c>
      <c r="DJ90" s="373">
        <f t="shared" si="531"/>
        <v>-25242.540000000037</v>
      </c>
      <c r="DK90" s="373">
        <f t="shared" si="531"/>
        <v>-23119.309999999998</v>
      </c>
      <c r="DL90" s="373">
        <f t="shared" si="531"/>
        <v>-9715.1399999999849</v>
      </c>
      <c r="DM90" s="373">
        <f t="shared" si="531"/>
        <v>69744.279999999999</v>
      </c>
      <c r="DN90" s="373">
        <f t="shared" si="531"/>
        <v>-84253.479999999981</v>
      </c>
      <c r="DO90" s="373">
        <f t="shared" si="531"/>
        <v>52728.769999999975</v>
      </c>
      <c r="DP90" s="373">
        <f t="shared" si="531"/>
        <v>67777.140000000014</v>
      </c>
      <c r="DQ90" s="373">
        <f t="shared" si="531"/>
        <v>-68463.430000000008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>
        <v>108253.08</v>
      </c>
      <c r="BH91" s="92">
        <v>100108.17</v>
      </c>
      <c r="BI91" s="473">
        <v>139359.60000000001</v>
      </c>
      <c r="BJ91" s="536">
        <v>111455.03</v>
      </c>
      <c r="BK91" s="299">
        <v>110082.42</v>
      </c>
      <c r="BL91" s="275"/>
      <c r="BM91" s="192"/>
      <c r="BN91" s="192"/>
      <c r="BO91" s="149"/>
      <c r="BP91" s="192"/>
      <c r="BQ91" s="192"/>
      <c r="BR91" s="192"/>
      <c r="BS91" s="192"/>
      <c r="BT91" s="92"/>
      <c r="BU91" s="28">
        <f t="shared" si="527"/>
        <v>-260763.13</v>
      </c>
      <c r="BV91" s="93">
        <f t="shared" si="527"/>
        <v>113622.07000000001</v>
      </c>
      <c r="BW91" s="93">
        <f t="shared" si="527"/>
        <v>149064.60000000001</v>
      </c>
      <c r="BX91" s="93">
        <f t="shared" si="527"/>
        <v>2895.9799999999959</v>
      </c>
      <c r="BY91" s="93">
        <f t="shared" si="527"/>
        <v>-3727.5400000000081</v>
      </c>
      <c r="BZ91" s="93">
        <f t="shared" si="527"/>
        <v>-3344.1900000000023</v>
      </c>
      <c r="CA91" s="93">
        <f t="shared" si="527"/>
        <v>1534.8500000000058</v>
      </c>
      <c r="CB91" s="93">
        <f t="shared" si="527"/>
        <v>546.18000000000757</v>
      </c>
      <c r="CC91" s="93">
        <f t="shared" si="527"/>
        <v>16815.840000000011</v>
      </c>
      <c r="CD91" s="393">
        <f t="shared" si="527"/>
        <v>-11884.429999999993</v>
      </c>
      <c r="CE91" s="416">
        <f t="shared" si="528"/>
        <v>20252.57</v>
      </c>
      <c r="CF91" s="93">
        <f t="shared" si="528"/>
        <v>-88140.099999999991</v>
      </c>
      <c r="CG91" s="93">
        <f t="shared" si="528"/>
        <v>263829.96999999997</v>
      </c>
      <c r="CH91" s="93">
        <f t="shared" si="528"/>
        <v>-144480.67999999999</v>
      </c>
      <c r="CI91" s="93">
        <f t="shared" si="528"/>
        <v>-180066.87</v>
      </c>
      <c r="CJ91" s="234">
        <f t="shared" si="528"/>
        <v>-31199.410000000003</v>
      </c>
      <c r="CK91" s="234">
        <f t="shared" si="528"/>
        <v>-9486.7799999999988</v>
      </c>
      <c r="CL91" s="234">
        <f t="shared" si="528"/>
        <v>-30484.510000000009</v>
      </c>
      <c r="CM91" s="247">
        <f t="shared" si="528"/>
        <v>-39807.990000000005</v>
      </c>
      <c r="CN91" s="247">
        <f t="shared" si="528"/>
        <v>-18431.460000000006</v>
      </c>
      <c r="CO91" s="247">
        <f t="shared" si="529"/>
        <v>-28402.270000000004</v>
      </c>
      <c r="CP91" s="373">
        <f t="shared" si="529"/>
        <v>-68054.700000000012</v>
      </c>
      <c r="CQ91" s="342">
        <f t="shared" si="529"/>
        <v>48189.190000000002</v>
      </c>
      <c r="CR91" s="247">
        <f t="shared" si="529"/>
        <v>-33453.680000000008</v>
      </c>
      <c r="CS91" s="247">
        <f t="shared" si="529"/>
        <v>31422.23000000001</v>
      </c>
      <c r="CT91" s="247">
        <f t="shared" si="529"/>
        <v>-55252.510000000002</v>
      </c>
      <c r="CU91" s="247">
        <f t="shared" si="529"/>
        <v>-798.16999999999825</v>
      </c>
      <c r="CV91" s="247">
        <f t="shared" si="529"/>
        <v>2723.4199999999983</v>
      </c>
      <c r="CW91" s="247">
        <f t="shared" si="529"/>
        <v>-27297.649999999994</v>
      </c>
      <c r="CX91" s="247">
        <f t="shared" si="529"/>
        <v>8755.820000000007</v>
      </c>
      <c r="CY91" s="247">
        <f t="shared" si="530"/>
        <v>12017.350000000006</v>
      </c>
      <c r="CZ91" s="247">
        <f t="shared" si="530"/>
        <v>43282.990000000005</v>
      </c>
      <c r="DA91" s="247">
        <f t="shared" si="530"/>
        <v>20294.87999999999</v>
      </c>
      <c r="DB91" s="373">
        <f t="shared" si="530"/>
        <v>57661.640000000007</v>
      </c>
      <c r="DC91" s="373">
        <f t="shared" si="530"/>
        <v>-22068.380000000005</v>
      </c>
      <c r="DD91" s="373">
        <f t="shared" si="530"/>
        <v>31925.380000000005</v>
      </c>
      <c r="DE91" s="373">
        <f t="shared" si="530"/>
        <v>-16270.760000000009</v>
      </c>
      <c r="DF91" s="373">
        <f t="shared" si="530"/>
        <v>110339.48</v>
      </c>
      <c r="DG91" s="373">
        <f t="shared" si="530"/>
        <v>56881.100000000006</v>
      </c>
      <c r="DH91" s="373">
        <f t="shared" si="530"/>
        <v>2829.820000000007</v>
      </c>
      <c r="DI91" s="373">
        <f t="shared" si="531"/>
        <v>32187.289999999994</v>
      </c>
      <c r="DJ91" s="373">
        <f t="shared" si="531"/>
        <v>33566.070000000007</v>
      </c>
      <c r="DK91" s="373">
        <f t="shared" si="531"/>
        <v>3756.3300000000017</v>
      </c>
      <c r="DL91" s="373">
        <f t="shared" si="531"/>
        <v>54005.180000000008</v>
      </c>
      <c r="DM91" s="373">
        <f t="shared" si="531"/>
        <v>12845.900000000009</v>
      </c>
      <c r="DN91" s="373">
        <f t="shared" si="531"/>
        <v>25436.349999999991</v>
      </c>
      <c r="DO91" s="373">
        <f t="shared" si="531"/>
        <v>63533.650000000009</v>
      </c>
      <c r="DP91" s="373">
        <f t="shared" si="531"/>
        <v>13435.529999999999</v>
      </c>
      <c r="DQ91" s="373">
        <f t="shared" si="531"/>
        <v>-257.05999999999767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1064523.05</v>
      </c>
      <c r="D92" s="125">
        <f t="shared" si="532" ref="D92:EB106">SUM(D87:D91)</f>
        <v>974883.13000000012</v>
      </c>
      <c r="E92" s="125">
        <f t="shared" si="532"/>
        <v>1109179.7400000002</v>
      </c>
      <c r="F92" s="125">
        <f t="shared" si="532"/>
        <v>855842.93000000005</v>
      </c>
      <c r="G92" s="125">
        <f t="shared" si="532"/>
        <v>1467488.5800000001</v>
      </c>
      <c r="H92" s="125">
        <f t="shared" si="532"/>
        <v>1875446.6399999999</v>
      </c>
      <c r="I92" s="125">
        <f t="shared" si="532"/>
        <v>1650756.3800000001</v>
      </c>
      <c r="J92" s="125">
        <f t="shared" si="532"/>
        <v>1319849.53</v>
      </c>
      <c r="K92" s="125">
        <f t="shared" si="532"/>
        <v>634308.63</v>
      </c>
      <c r="L92" s="127">
        <f t="shared" si="532"/>
        <v>1097675.6000000001</v>
      </c>
      <c r="M92" s="125">
        <f t="shared" si="532"/>
        <v>1228096.3500000001</v>
      </c>
      <c r="N92" s="125">
        <f t="shared" si="532"/>
        <v>986014.9800000001</v>
      </c>
      <c r="O92" s="125">
        <f t="shared" si="532"/>
        <v>732735.52000000002</v>
      </c>
      <c r="P92" s="125">
        <f t="shared" si="532"/>
        <v>1066540.73</v>
      </c>
      <c r="Q92" s="125">
        <f t="shared" si="532"/>
        <v>1049859.5</v>
      </c>
      <c r="R92" s="125">
        <f t="shared" si="532"/>
        <v>1009048.0900000002</v>
      </c>
      <c r="S92" s="125">
        <f t="shared" si="532"/>
        <v>1469562.6099999999</v>
      </c>
      <c r="T92" s="125">
        <f t="shared" si="532"/>
        <v>2350245.6899999999</v>
      </c>
      <c r="U92" s="165">
        <f t="shared" si="532"/>
        <v>1930102.1799999999</v>
      </c>
      <c r="V92" s="165">
        <f t="shared" si="532"/>
        <v>1281219.6299999999</v>
      </c>
      <c r="W92" s="165">
        <f t="shared" si="532"/>
        <v>980363.18000000017</v>
      </c>
      <c r="X92" s="127">
        <f t="shared" si="532"/>
        <v>1216757.1000000001</v>
      </c>
      <c r="Y92" s="165">
        <f t="shared" si="532"/>
        <v>1149317.71</v>
      </c>
      <c r="Z92" s="165">
        <f t="shared" si="532"/>
        <v>1317380.96</v>
      </c>
      <c r="AA92" s="165">
        <f t="shared" si="532"/>
        <v>1307149.4399999999</v>
      </c>
      <c r="AB92" s="165">
        <f t="shared" si="532"/>
        <v>1104209.98</v>
      </c>
      <c r="AC92" s="165">
        <f t="shared" si="532"/>
        <v>1025402.46</v>
      </c>
      <c r="AD92" s="165">
        <f t="shared" si="532"/>
        <v>1256342.8500000001</v>
      </c>
      <c r="AE92" s="165">
        <f t="shared" si="532"/>
        <v>1808830.1800000002</v>
      </c>
      <c r="AF92" s="165">
        <f t="shared" si="532"/>
        <v>2128755.77</v>
      </c>
      <c r="AG92" s="165">
        <f t="shared" si="532"/>
        <v>2314933.1600000001</v>
      </c>
      <c r="AH92" s="165">
        <f t="shared" si="532"/>
        <v>1116992.8999999999</v>
      </c>
      <c r="AI92" s="165">
        <f t="shared" si="532"/>
        <v>1085966.98</v>
      </c>
      <c r="AJ92" s="305">
        <f t="shared" si="532"/>
        <v>1267039</v>
      </c>
      <c r="AK92" s="175">
        <f t="shared" si="532"/>
        <v>1260832.5000000002</v>
      </c>
      <c r="AL92" s="175">
        <f t="shared" si="532"/>
        <v>1280911.1400000001</v>
      </c>
      <c r="AM92" s="283">
        <f t="shared" si="532"/>
        <v>1035327.3700000001</v>
      </c>
      <c r="AN92" s="283">
        <f t="shared" si="532"/>
        <v>321626.91999999998</v>
      </c>
      <c r="AO92" s="283">
        <f t="shared" si="532"/>
        <v>1047316.9399999999</v>
      </c>
      <c r="AP92" s="283">
        <f t="shared" si="532"/>
        <v>1530620.1399999999</v>
      </c>
      <c r="AQ92" s="283">
        <f t="shared" si="532"/>
        <v>1313840.05</v>
      </c>
      <c r="AR92" s="283">
        <f t="shared" si="532"/>
        <v>2759457.6699999999</v>
      </c>
      <c r="AS92" s="283">
        <f t="shared" si="532"/>
        <v>2068528.0699999998</v>
      </c>
      <c r="AT92" s="283">
        <f t="shared" si="532"/>
        <v>1298193.26</v>
      </c>
      <c r="AU92" s="283">
        <f t="shared" si="532"/>
        <v>793562.47999999998</v>
      </c>
      <c r="AV92" s="296">
        <f t="shared" si="532"/>
        <v>1434658.1500000001</v>
      </c>
      <c r="AW92" s="280">
        <f t="shared" si="532"/>
        <v>1352238.24</v>
      </c>
      <c r="AX92" s="280">
        <f t="shared" si="532"/>
        <v>1054423.5699999998</v>
      </c>
      <c r="AY92" s="280">
        <f t="shared" si="532"/>
        <v>1452651.71</v>
      </c>
      <c r="AZ92" s="292">
        <f t="shared" si="533" ref="AZ92:BH92">SUM(AZ87:AZ91)</f>
        <v>1452651.71</v>
      </c>
      <c r="BA92" s="292">
        <f t="shared" si="533"/>
        <v>1095880.9299999999</v>
      </c>
      <c r="BB92" s="292">
        <f t="shared" si="533"/>
        <v>1526258.8200000001</v>
      </c>
      <c r="BC92" s="292">
        <f t="shared" si="533"/>
        <v>1517596.8399999999</v>
      </c>
      <c r="BD92" s="292">
        <f t="shared" si="533"/>
        <v>2588719.1500000004</v>
      </c>
      <c r="BE92" s="292">
        <f t="shared" si="533"/>
        <v>1815269.2699999998</v>
      </c>
      <c r="BF92" s="292">
        <f t="shared" si="533"/>
        <v>1433995.3100000001</v>
      </c>
      <c r="BG92" s="292">
        <f t="shared" si="533"/>
        <v>1154396.8300000001</v>
      </c>
      <c r="BH92" s="292">
        <f t="shared" si="533"/>
        <v>1109311.0599999998</v>
      </c>
      <c r="BI92" s="465">
        <f>SUM(BI87:BI91)</f>
        <v>1624536.3700000001</v>
      </c>
      <c r="BJ92" s="529">
        <f>SUM(BJ87:BJ91)</f>
        <v>1583683.8700000001</v>
      </c>
      <c r="BK92" s="529">
        <f>SUM(BK87:BK91)</f>
        <v>964911.96999999997</v>
      </c>
      <c r="BL92" s="292"/>
      <c r="BM92" s="292"/>
      <c r="BN92" s="292"/>
      <c r="BO92" s="292"/>
      <c r="BP92" s="292"/>
      <c r="BQ92" s="292"/>
      <c r="BR92" s="292"/>
      <c r="BS92" s="292"/>
      <c r="BT92" s="292"/>
      <c r="BU92" s="126">
        <f t="shared" si="532"/>
        <v>-331787.53000000003</v>
      </c>
      <c r="BV92" s="128">
        <f t="shared" si="534" ref="BV92:BX92">SUM(BV87:BV91)</f>
        <v>91657.599999999948</v>
      </c>
      <c r="BW92" s="128">
        <f t="shared" si="534"/>
        <v>-59320.240000000049</v>
      </c>
      <c r="BX92" s="128">
        <f t="shared" si="534"/>
        <v>153205.15999999997</v>
      </c>
      <c r="BY92" s="128">
        <f t="shared" si="535" ref="BY92">SUM(BY87:BY91)</f>
        <v>2074.0299999997587</v>
      </c>
      <c r="BZ92" s="128">
        <f t="shared" si="536" ref="BZ92:CH92">SUM(BZ87:BZ91)</f>
        <v>474799.04999999999</v>
      </c>
      <c r="CA92" s="128">
        <f t="shared" si="536"/>
        <v>279345.79999999981</v>
      </c>
      <c r="CB92" s="128">
        <f t="shared" si="536"/>
        <v>-38629.900000000009</v>
      </c>
      <c r="CC92" s="128">
        <f t="shared" si="536"/>
        <v>346054.5500000001</v>
      </c>
      <c r="CD92" s="394">
        <f t="shared" si="536"/>
        <v>119081.49999999994</v>
      </c>
      <c r="CE92" s="417">
        <f t="shared" si="536"/>
        <v>-78778.640000000014</v>
      </c>
      <c r="CF92" s="128">
        <f t="shared" si="536"/>
        <v>331365.97999999992</v>
      </c>
      <c r="CG92" s="128">
        <f t="shared" si="536"/>
        <v>574413.91999999993</v>
      </c>
      <c r="CH92" s="128">
        <f t="shared" si="536"/>
        <v>37669.249999999884</v>
      </c>
      <c r="CI92" s="128">
        <f t="shared" si="537" ref="CI92:CJ92">SUM(CI87:CI91)</f>
        <v>-24457.039999999979</v>
      </c>
      <c r="CJ92" s="235">
        <f t="shared" si="537"/>
        <v>247294.75999999998</v>
      </c>
      <c r="CK92" s="235">
        <f t="shared" si="538" ref="CK92">SUM(CK87:CK91)</f>
        <v>339267.5700000003</v>
      </c>
      <c r="CL92" s="235">
        <f t="shared" si="539" ref="CL92:CM92">SUM(CL87:CL91)</f>
        <v>-221489.92000000016</v>
      </c>
      <c r="CM92" s="260">
        <f t="shared" si="539"/>
        <v>384830.9800000001</v>
      </c>
      <c r="CN92" s="260">
        <f t="shared" si="540" ref="CN92:CO92">SUM(CN87:CN91)</f>
        <v>-164226.72999999998</v>
      </c>
      <c r="CO92" s="260">
        <f t="shared" si="540"/>
        <v>105603.79999999992</v>
      </c>
      <c r="CP92" s="374">
        <f t="shared" si="541" ref="CP92:CQ92">SUM(CP87:CP91)</f>
        <v>50281.899999999965</v>
      </c>
      <c r="CQ92" s="343">
        <f t="shared" si="541"/>
        <v>111514.79000000015</v>
      </c>
      <c r="CR92" s="260">
        <f t="shared" si="542" ref="CR92">SUM(CR87:CR91)</f>
        <v>-36469.819999999927</v>
      </c>
      <c r="CS92" s="260">
        <f t="shared" si="543" ref="CS92">SUM(CS87:CS91)</f>
        <v>-271822.06999999983</v>
      </c>
      <c r="CT92" s="260">
        <f t="shared" si="544" ref="CT92">SUM(CT87:CT91)</f>
        <v>-782583.05999999994</v>
      </c>
      <c r="CU92" s="260">
        <f t="shared" si="545" ref="CU92">SUM(CU87:CU91)</f>
        <v>21914.47999999993</v>
      </c>
      <c r="CV92" s="260">
        <f t="shared" si="546" ref="CV92">SUM(CV87:CV91)</f>
        <v>274277.28999999998</v>
      </c>
      <c r="CW92" s="260">
        <f t="shared" si="547" ref="CW92">SUM(CW87:CW91)</f>
        <v>-494990.13</v>
      </c>
      <c r="CX92" s="260">
        <f t="shared" si="548" ref="CX92">SUM(CX87:CX91)</f>
        <v>630701.90000000014</v>
      </c>
      <c r="CY92" s="260">
        <f t="shared" si="549" ref="CY92">SUM(CY87:CY91)</f>
        <v>-246405.09000000008</v>
      </c>
      <c r="CZ92" s="260">
        <f t="shared" si="550" ref="CZ92">SUM(CZ87:CZ91)</f>
        <v>181200.35999999999</v>
      </c>
      <c r="DA92" s="260">
        <f t="shared" si="551" ref="DA92">SUM(DA87:DA91)</f>
        <v>-292404.5</v>
      </c>
      <c r="DB92" s="374">
        <f t="shared" si="552" ref="DB92">SUM(DB87:DB91)</f>
        <v>167619.14999999999</v>
      </c>
      <c r="DC92" s="374">
        <f t="shared" si="553" ref="DC92">SUM(DC87:DC91)</f>
        <v>91405.739999999903</v>
      </c>
      <c r="DD92" s="374">
        <f t="shared" si="554" ref="DD92">SUM(DD87:DD91)</f>
        <v>-226487.57000000009</v>
      </c>
      <c r="DE92" s="374">
        <f t="shared" si="555" ref="DE92">SUM(DE87:DE91)</f>
        <v>417324.33999999997</v>
      </c>
      <c r="DF92" s="374">
        <f t="shared" si="556" ref="DF92">SUM(DF87:DF91)</f>
        <v>1131024.79</v>
      </c>
      <c r="DG92" s="374">
        <f t="shared" si="557" ref="DG92">SUM(DG87:DG91)</f>
        <v>48563.990000000013</v>
      </c>
      <c r="DH92" s="374">
        <f t="shared" si="558" ref="DH92">SUM(DH87:DH91)</f>
        <v>-4361.3199999999924</v>
      </c>
      <c r="DI92" s="374">
        <f t="shared" si="559" ref="DI92">SUM(DI87:DI91)</f>
        <v>203756.78999999975</v>
      </c>
      <c r="DJ92" s="374">
        <f t="shared" si="560" ref="DJ92">SUM(DJ87:DJ91)</f>
        <v>-170738.52000000005</v>
      </c>
      <c r="DK92" s="374">
        <f t="shared" si="561" ref="DK92:DL92">SUM(DK87:DK91)</f>
        <v>-253258.80000000016</v>
      </c>
      <c r="DL92" s="374">
        <f t="shared" si="561"/>
        <v>135802.05000000005</v>
      </c>
      <c r="DM92" s="374">
        <f t="shared" si="562" ref="DM92:DN92">SUM(DM87:DM91)</f>
        <v>360834.35000000009</v>
      </c>
      <c r="DN92" s="374">
        <f t="shared" si="562"/>
        <v>-325347.09000000008</v>
      </c>
      <c r="DO92" s="374">
        <f t="shared" si="563" ref="DO92:DP92">SUM(DO87:DO91)</f>
        <v>272298.13000000006</v>
      </c>
      <c r="DP92" s="374">
        <f t="shared" si="563"/>
        <v>529260.30000000005</v>
      </c>
      <c r="DQ92" s="374">
        <f t="shared" si="564" ref="DQ92">SUM(DQ87:DQ91)</f>
        <v>-487739.74000000005</v>
      </c>
      <c r="EA92" s="330"/>
      <c r="EB92" s="126">
        <f t="shared" si="532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470"/>
      <c r="BJ93" s="534"/>
      <c r="BK93" s="297"/>
      <c r="BL93" s="281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58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5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299">
        <v>2282364</v>
      </c>
      <c r="BI94" s="473">
        <v>3117071</v>
      </c>
      <c r="BJ94" s="536">
        <v>3104041</v>
      </c>
      <c r="BK94" s="299">
        <v>1931480</v>
      </c>
      <c r="BL94" s="282"/>
      <c r="BM94" s="282"/>
      <c r="BN94" s="282"/>
      <c r="BO94" s="57"/>
      <c r="BP94" s="57"/>
      <c r="BQ94" s="282"/>
      <c r="BR94" s="282"/>
      <c r="BS94" s="282"/>
      <c r="BT94" s="299"/>
      <c r="BU94" s="28">
        <f t="shared" si="565" ref="BU94:CD98">O94-C94</f>
        <v>194447.79000000004</v>
      </c>
      <c r="BV94" s="93">
        <f t="shared" si="565"/>
        <v>288638.47999999998</v>
      </c>
      <c r="BW94" s="93">
        <f t="shared" si="565"/>
        <v>59340.590000000084</v>
      </c>
      <c r="BX94" s="93">
        <f t="shared" si="565"/>
        <v>583345.87000000011</v>
      </c>
      <c r="BY94" s="93">
        <f t="shared" si="565"/>
        <v>404469.94999999972</v>
      </c>
      <c r="BZ94" s="93">
        <f t="shared" si="565"/>
        <v>1427406.5899999999</v>
      </c>
      <c r="CA94" s="93">
        <f t="shared" si="565"/>
        <v>563616.70000000019</v>
      </c>
      <c r="CB94" s="93">
        <f t="shared" si="565"/>
        <v>35492.379999999888</v>
      </c>
      <c r="CC94" s="93">
        <f t="shared" si="565"/>
        <v>2248277.4300000002</v>
      </c>
      <c r="CD94" s="393">
        <f t="shared" si="565"/>
        <v>222668.0700000003</v>
      </c>
      <c r="CE94" s="416">
        <f t="shared" si="566" ref="CE94:CN98">Y94-M94</f>
        <v>-156613.83999999985</v>
      </c>
      <c r="CF94" s="93">
        <f t="shared" si="566"/>
        <v>675778.53000000003</v>
      </c>
      <c r="CG94" s="93">
        <f t="shared" si="566"/>
        <v>466910.26000000001</v>
      </c>
      <c r="CH94" s="93">
        <f t="shared" si="566"/>
        <v>267854.8600000001</v>
      </c>
      <c r="CI94" s="93">
        <f t="shared" si="566"/>
        <v>264868.93999999994</v>
      </c>
      <c r="CJ94" s="234">
        <f t="shared" si="566"/>
        <v>318334.10000000009</v>
      </c>
      <c r="CK94" s="234">
        <f t="shared" si="566"/>
        <v>438711.43000000017</v>
      </c>
      <c r="CL94" s="234">
        <f t="shared" si="566"/>
        <v>-598234.62999999989</v>
      </c>
      <c r="CM94" s="247">
        <f t="shared" si="566"/>
        <v>863499.16999999993</v>
      </c>
      <c r="CN94" s="247">
        <f t="shared" si="566"/>
        <v>187497</v>
      </c>
      <c r="CO94" s="247">
        <f t="shared" si="567" ref="CO94:CX98">AI94-W94</f>
        <v>-1421079.8300000001</v>
      </c>
      <c r="CP94" s="373">
        <f t="shared" si="567"/>
        <v>300201.0299999998</v>
      </c>
      <c r="CQ94" s="342">
        <f t="shared" si="567"/>
        <v>348995</v>
      </c>
      <c r="CR94" s="247">
        <f t="shared" si="567"/>
        <v>98276</v>
      </c>
      <c r="CS94" s="247">
        <f t="shared" si="567"/>
        <v>-316884.87000000011</v>
      </c>
      <c r="CT94" s="247">
        <f t="shared" si="567"/>
        <v>24783.379999999888</v>
      </c>
      <c r="CU94" s="247">
        <f t="shared" si="567"/>
        <v>-35565</v>
      </c>
      <c r="CV94" s="247">
        <f t="shared" si="567"/>
        <v>390907.89999999991</v>
      </c>
      <c r="CW94" s="247">
        <f t="shared" si="567"/>
        <v>-731927</v>
      </c>
      <c r="CX94" s="247">
        <f t="shared" si="567"/>
        <v>1113082.4100000001</v>
      </c>
      <c r="CY94" s="247">
        <f t="shared" si="568" ref="CY94:DH98">AS94-AG94</f>
        <v>-414388</v>
      </c>
      <c r="CZ94" s="247">
        <f t="shared" si="568"/>
        <v>-343106</v>
      </c>
      <c r="DA94" s="247">
        <f t="shared" si="568"/>
        <v>-1341780</v>
      </c>
      <c r="DB94" s="373">
        <f t="shared" si="568"/>
        <v>-1793891</v>
      </c>
      <c r="DC94" s="373">
        <f t="shared" si="568"/>
        <v>-1773491</v>
      </c>
      <c r="DD94" s="373">
        <f t="shared" si="568"/>
        <v>-1524641</v>
      </c>
      <c r="DE94" s="373">
        <f t="shared" si="568"/>
        <v>876980</v>
      </c>
      <c r="DF94" s="373">
        <f t="shared" si="568"/>
        <v>186534</v>
      </c>
      <c r="DG94" s="373">
        <f t="shared" si="568"/>
        <v>235905</v>
      </c>
      <c r="DH94" s="373">
        <f t="shared" si="568"/>
        <v>133553</v>
      </c>
      <c r="DI94" s="373">
        <f t="shared" si="569" ref="DI94:DQ98">BC94-AQ94</f>
        <v>513695</v>
      </c>
      <c r="DJ94" s="373">
        <f t="shared" si="569"/>
        <v>2557</v>
      </c>
      <c r="DK94" s="373">
        <f t="shared" si="569"/>
        <v>81584</v>
      </c>
      <c r="DL94" s="373">
        <f t="shared" si="569"/>
        <v>641356</v>
      </c>
      <c r="DM94" s="373">
        <f t="shared" si="569"/>
        <v>1601759</v>
      </c>
      <c r="DN94" s="373">
        <f t="shared" si="569"/>
        <v>1608764</v>
      </c>
      <c r="DO94" s="373">
        <f t="shared" si="569"/>
        <v>2433260</v>
      </c>
      <c r="DP94" s="373">
        <f t="shared" si="569"/>
        <v>2076410</v>
      </c>
      <c r="DQ94" s="373">
        <f t="shared" si="569"/>
        <v>-969921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1931480</v>
      </c>
    </row>
    <row r="95" spans="1:132" s="31" customFormat="1" ht="15">
      <c r="A95" s="139"/>
      <c r="B95" s="32" t="s">
        <v>140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5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299">
        <v>24023</v>
      </c>
      <c r="BI95" s="473">
        <v>29960</v>
      </c>
      <c r="BJ95" s="536">
        <v>33984</v>
      </c>
      <c r="BK95" s="299">
        <v>23859</v>
      </c>
      <c r="BL95" s="282"/>
      <c r="BM95" s="282"/>
      <c r="BN95" s="282"/>
      <c r="BO95" s="57"/>
      <c r="BP95" s="57"/>
      <c r="BQ95" s="282"/>
      <c r="BR95" s="282"/>
      <c r="BS95" s="282"/>
      <c r="BT95" s="299"/>
      <c r="BU95" s="28">
        <f t="shared" si="565"/>
        <v>3119.1599999999999</v>
      </c>
      <c r="BV95" s="93">
        <f t="shared" si="565"/>
        <v>199.41000000000167</v>
      </c>
      <c r="BW95" s="93">
        <f t="shared" si="565"/>
        <v>1524.0999999999985</v>
      </c>
      <c r="BX95" s="93">
        <f t="shared" si="565"/>
        <v>2375.6000000000004</v>
      </c>
      <c r="BY95" s="93">
        <f t="shared" si="565"/>
        <v>1482.9499999999989</v>
      </c>
      <c r="BZ95" s="93">
        <f t="shared" si="565"/>
        <v>3949.5399999999991</v>
      </c>
      <c r="CA95" s="93">
        <f t="shared" si="565"/>
        <v>2086.2699999999986</v>
      </c>
      <c r="CB95" s="93">
        <f t="shared" si="565"/>
        <v>-1376.0400000000009</v>
      </c>
      <c r="CC95" s="93">
        <f t="shared" si="565"/>
        <v>6210.1899999999987</v>
      </c>
      <c r="CD95" s="393">
        <f t="shared" si="565"/>
        <v>2387.6700000000019</v>
      </c>
      <c r="CE95" s="416">
        <f t="shared" si="566"/>
        <v>3705.9700000000012</v>
      </c>
      <c r="CF95" s="93">
        <f t="shared" si="566"/>
        <v>18013</v>
      </c>
      <c r="CG95" s="93">
        <f t="shared" si="566"/>
        <v>9853.9200000000019</v>
      </c>
      <c r="CH95" s="93">
        <f t="shared" si="566"/>
        <v>7262.3299999999981</v>
      </c>
      <c r="CI95" s="93">
        <f t="shared" si="566"/>
        <v>8436.7000000000007</v>
      </c>
      <c r="CJ95" s="234">
        <f t="shared" si="566"/>
        <v>7580.3099999999977</v>
      </c>
      <c r="CK95" s="234">
        <f t="shared" si="566"/>
        <v>4867.1100000000006</v>
      </c>
      <c r="CL95" s="234">
        <f t="shared" si="566"/>
        <v>1104.2400000000016</v>
      </c>
      <c r="CM95" s="247">
        <f t="shared" si="566"/>
        <v>2937.7200000000012</v>
      </c>
      <c r="CN95" s="247">
        <f t="shared" si="566"/>
        <v>6067</v>
      </c>
      <c r="CO95" s="247">
        <f t="shared" si="567"/>
        <v>2962.7200000000012</v>
      </c>
      <c r="CP95" s="373">
        <f t="shared" si="567"/>
        <v>-2504.380000000001</v>
      </c>
      <c r="CQ95" s="342">
        <f t="shared" si="567"/>
        <v>-2140</v>
      </c>
      <c r="CR95" s="247">
        <f t="shared" si="567"/>
        <v>-12225</v>
      </c>
      <c r="CS95" s="247">
        <f t="shared" si="567"/>
        <v>-5479.880000000001</v>
      </c>
      <c r="CT95" s="247">
        <f t="shared" si="567"/>
        <v>-4743.6399999999994</v>
      </c>
      <c r="CU95" s="247">
        <f t="shared" si="567"/>
        <v>-4017</v>
      </c>
      <c r="CV95" s="247">
        <f t="shared" si="567"/>
        <v>-5691.5099999999984</v>
      </c>
      <c r="CW95" s="247">
        <f t="shared" si="567"/>
        <v>-7030</v>
      </c>
      <c r="CX95" s="247">
        <f t="shared" si="567"/>
        <v>-2481.0600000000013</v>
      </c>
      <c r="CY95" s="247">
        <f t="shared" si="568"/>
        <v>-2301</v>
      </c>
      <c r="CZ95" s="247">
        <f t="shared" si="568"/>
        <v>-6775</v>
      </c>
      <c r="DA95" s="247">
        <f t="shared" si="568"/>
        <v>-17398</v>
      </c>
      <c r="DB95" s="373">
        <f t="shared" si="568"/>
        <v>-9028</v>
      </c>
      <c r="DC95" s="373">
        <f t="shared" si="568"/>
        <v>-11081</v>
      </c>
      <c r="DD95" s="373">
        <f t="shared" si="568"/>
        <v>-15481</v>
      </c>
      <c r="DE95" s="373">
        <f t="shared" si="568"/>
        <v>6334</v>
      </c>
      <c r="DF95" s="373">
        <f t="shared" si="568"/>
        <v>4520</v>
      </c>
      <c r="DG95" s="373">
        <f t="shared" si="568"/>
        <v>1140</v>
      </c>
      <c r="DH95" s="373">
        <f t="shared" si="568"/>
        <v>-976</v>
      </c>
      <c r="DI95" s="373">
        <f t="shared" si="569"/>
        <v>3048</v>
      </c>
      <c r="DJ95" s="373">
        <f t="shared" si="569"/>
        <v>3490</v>
      </c>
      <c r="DK95" s="373">
        <f t="shared" si="569"/>
        <v>5301</v>
      </c>
      <c r="DL95" s="373">
        <f t="shared" si="569"/>
        <v>4852</v>
      </c>
      <c r="DM95" s="373">
        <f t="shared" si="569"/>
        <v>14347</v>
      </c>
      <c r="DN95" s="373">
        <f t="shared" si="569"/>
        <v>15275</v>
      </c>
      <c r="DO95" s="373">
        <f t="shared" si="569"/>
        <v>19963</v>
      </c>
      <c r="DP95" s="373">
        <f t="shared" si="569"/>
        <v>24664</v>
      </c>
      <c r="DQ95" s="373">
        <f t="shared" si="569"/>
        <v>-6755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23859</v>
      </c>
    </row>
    <row r="96" spans="1:132" s="31" customFormat="1" ht="15">
      <c r="A96" s="139"/>
      <c r="B96" s="32" t="s">
        <v>141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299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299">
        <v>423330</v>
      </c>
      <c r="BI96" s="473">
        <v>663077</v>
      </c>
      <c r="BJ96" s="536">
        <v>674849</v>
      </c>
      <c r="BK96" s="299">
        <v>304188</v>
      </c>
      <c r="BL96" s="282"/>
      <c r="BM96" s="282"/>
      <c r="BN96" s="282"/>
      <c r="BO96" s="57"/>
      <c r="BP96" s="57"/>
      <c r="BQ96" s="282"/>
      <c r="BR96" s="282"/>
      <c r="BS96" s="282"/>
      <c r="BT96" s="299"/>
      <c r="BU96" s="28">
        <f t="shared" si="565"/>
        <v>35281.729999999981</v>
      </c>
      <c r="BV96" s="93">
        <f t="shared" si="565"/>
        <v>14567.97000000003</v>
      </c>
      <c r="BW96" s="93">
        <f t="shared" si="565"/>
        <v>-91290.299999999988</v>
      </c>
      <c r="BX96" s="93">
        <f t="shared" si="565"/>
        <v>48343.760000000009</v>
      </c>
      <c r="BY96" s="93">
        <f t="shared" si="565"/>
        <v>-19878.609999999986</v>
      </c>
      <c r="BZ96" s="93">
        <f t="shared" si="565"/>
        <v>197896.44999999995</v>
      </c>
      <c r="CA96" s="93">
        <f t="shared" si="565"/>
        <v>52754.770000000019</v>
      </c>
      <c r="CB96" s="93">
        <f t="shared" si="565"/>
        <v>-196897.94999999995</v>
      </c>
      <c r="CC96" s="93">
        <f t="shared" si="565"/>
        <v>533859.17000000004</v>
      </c>
      <c r="CD96" s="393">
        <f t="shared" si="565"/>
        <v>19861.770000000019</v>
      </c>
      <c r="CE96" s="416">
        <f t="shared" si="566"/>
        <v>-103074.83000000002</v>
      </c>
      <c r="CF96" s="93">
        <f t="shared" si="566"/>
        <v>143610.20000000001</v>
      </c>
      <c r="CG96" s="93">
        <f t="shared" si="566"/>
        <v>61090.489999999991</v>
      </c>
      <c r="CH96" s="93">
        <f t="shared" si="566"/>
        <v>84024.459999999963</v>
      </c>
      <c r="CI96" s="93">
        <f t="shared" si="566"/>
        <v>78870.049999999988</v>
      </c>
      <c r="CJ96" s="234">
        <f t="shared" si="566"/>
        <v>131254.58000000002</v>
      </c>
      <c r="CK96" s="234">
        <f t="shared" si="566"/>
        <v>199979.28999999998</v>
      </c>
      <c r="CL96" s="234">
        <f t="shared" si="566"/>
        <v>-52467.439999999944</v>
      </c>
      <c r="CM96" s="247">
        <f t="shared" si="566"/>
        <v>229126.71999999997</v>
      </c>
      <c r="CN96" s="247">
        <f t="shared" si="566"/>
        <v>55201</v>
      </c>
      <c r="CO96" s="247">
        <f t="shared" si="567"/>
        <v>-229586.28000000003</v>
      </c>
      <c r="CP96" s="373">
        <f t="shared" si="567"/>
        <v>151336.21999999997</v>
      </c>
      <c r="CQ96" s="342">
        <f t="shared" si="567"/>
        <v>88597</v>
      </c>
      <c r="CR96" s="247">
        <f t="shared" si="567"/>
        <v>94461</v>
      </c>
      <c r="CS96" s="247">
        <f t="shared" si="567"/>
        <v>-70256.739999999991</v>
      </c>
      <c r="CT96" s="247">
        <f t="shared" si="567"/>
        <v>16213.950000000012</v>
      </c>
      <c r="CU96" s="247">
        <f t="shared" si="567"/>
        <v>12698</v>
      </c>
      <c r="CV96" s="247">
        <f t="shared" si="567"/>
        <v>156624.60999999999</v>
      </c>
      <c r="CW96" s="247">
        <f t="shared" si="567"/>
        <v>-252213</v>
      </c>
      <c r="CX96" s="247">
        <f t="shared" si="567"/>
        <v>214929.33999999997</v>
      </c>
      <c r="CY96" s="247">
        <f t="shared" si="568"/>
        <v>-83528</v>
      </c>
      <c r="CZ96" s="247">
        <f t="shared" si="568"/>
        <v>-112215</v>
      </c>
      <c r="DA96" s="247">
        <f t="shared" si="568"/>
        <v>-243446</v>
      </c>
      <c r="DB96" s="373">
        <f t="shared" si="568"/>
        <v>-292623</v>
      </c>
      <c r="DC96" s="373">
        <f t="shared" si="568"/>
        <v>-209336</v>
      </c>
      <c r="DD96" s="373">
        <f t="shared" si="568"/>
        <v>-148803</v>
      </c>
      <c r="DE96" s="373">
        <f t="shared" si="568"/>
        <v>269813</v>
      </c>
      <c r="DF96" s="373">
        <f t="shared" si="568"/>
        <v>-46080</v>
      </c>
      <c r="DG96" s="373">
        <f t="shared" si="568"/>
        <v>57714</v>
      </c>
      <c r="DH96" s="373">
        <f t="shared" si="568"/>
        <v>57880</v>
      </c>
      <c r="DI96" s="373">
        <f t="shared" si="569"/>
        <v>58453</v>
      </c>
      <c r="DJ96" s="373">
        <f t="shared" si="569"/>
        <v>22127</v>
      </c>
      <c r="DK96" s="373">
        <f t="shared" si="569"/>
        <v>-96996</v>
      </c>
      <c r="DL96" s="373">
        <f t="shared" si="569"/>
        <v>182381</v>
      </c>
      <c r="DM96" s="373">
        <f t="shared" si="569"/>
        <v>236494</v>
      </c>
      <c r="DN96" s="373">
        <f t="shared" si="569"/>
        <v>156243</v>
      </c>
      <c r="DO96" s="373">
        <f t="shared" si="569"/>
        <v>388296</v>
      </c>
      <c r="DP96" s="373">
        <f t="shared" si="569"/>
        <v>277931</v>
      </c>
      <c r="DQ96" s="373">
        <f t="shared" si="569"/>
        <v>-352461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304188</v>
      </c>
    </row>
    <row r="97" spans="1:132" s="31" customFormat="1" ht="15">
      <c r="A97" s="139"/>
      <c r="B97" s="32" t="s">
        <v>142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299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299">
        <v>241926</v>
      </c>
      <c r="BI97" s="473">
        <v>503256</v>
      </c>
      <c r="BJ97" s="536">
        <v>403190</v>
      </c>
      <c r="BK97" s="299">
        <v>264040</v>
      </c>
      <c r="BL97" s="282"/>
      <c r="BM97" s="282"/>
      <c r="BN97" s="282"/>
      <c r="BO97" s="57"/>
      <c r="BP97" s="57"/>
      <c r="BQ97" s="282"/>
      <c r="BR97" s="282"/>
      <c r="BS97" s="282"/>
      <c r="BT97" s="299"/>
      <c r="BU97" s="28">
        <f t="shared" si="565"/>
        <v>-6626.9599999999919</v>
      </c>
      <c r="BV97" s="93">
        <f t="shared" si="565"/>
        <v>11776.109999999986</v>
      </c>
      <c r="BW97" s="93">
        <f t="shared" si="565"/>
        <v>-109536.88999999996</v>
      </c>
      <c r="BX97" s="93">
        <f t="shared" si="565"/>
        <v>33716.779999999999</v>
      </c>
      <c r="BY97" s="93">
        <f t="shared" si="565"/>
        <v>-55072.549999999988</v>
      </c>
      <c r="BZ97" s="93">
        <f t="shared" si="565"/>
        <v>193795.60000000003</v>
      </c>
      <c r="CA97" s="93">
        <f t="shared" si="565"/>
        <v>-12525.239999999991</v>
      </c>
      <c r="CB97" s="93">
        <f t="shared" si="565"/>
        <v>-130177.38</v>
      </c>
      <c r="CC97" s="93">
        <f t="shared" si="565"/>
        <v>300675.08999999997</v>
      </c>
      <c r="CD97" s="393">
        <f t="shared" si="565"/>
        <v>11281.760000000009</v>
      </c>
      <c r="CE97" s="416">
        <f t="shared" si="566"/>
        <v>-228716.46000000002</v>
      </c>
      <c r="CF97" s="93">
        <f t="shared" si="566"/>
        <v>112970.22</v>
      </c>
      <c r="CG97" s="93">
        <f t="shared" si="566"/>
        <v>17273.23000000001</v>
      </c>
      <c r="CH97" s="93">
        <f t="shared" si="566"/>
        <v>-35000.320000000007</v>
      </c>
      <c r="CI97" s="93">
        <f t="shared" si="566"/>
        <v>105871.34999999998</v>
      </c>
      <c r="CJ97" s="234">
        <f t="shared" si="566"/>
        <v>106953.63999999998</v>
      </c>
      <c r="CK97" s="234">
        <f t="shared" si="566"/>
        <v>97728</v>
      </c>
      <c r="CL97" s="234">
        <f t="shared" si="566"/>
        <v>-120542.12</v>
      </c>
      <c r="CM97" s="247">
        <f t="shared" si="566"/>
        <v>241362.13</v>
      </c>
      <c r="CN97" s="247">
        <f t="shared" si="566"/>
        <v>-39084</v>
      </c>
      <c r="CO97" s="247">
        <f t="shared" si="567"/>
        <v>-9582.8699999999953</v>
      </c>
      <c r="CP97" s="373">
        <f t="shared" si="567"/>
        <v>245767.96999999997</v>
      </c>
      <c r="CQ97" s="342">
        <f t="shared" si="567"/>
        <v>132195</v>
      </c>
      <c r="CR97" s="247">
        <f t="shared" si="567"/>
        <v>26604</v>
      </c>
      <c r="CS97" s="247">
        <f t="shared" si="567"/>
        <v>-66402.630000000005</v>
      </c>
      <c r="CT97" s="247">
        <f t="shared" si="567"/>
        <v>55277.179999999993</v>
      </c>
      <c r="CU97" s="247">
        <f t="shared" si="567"/>
        <v>-46455</v>
      </c>
      <c r="CV97" s="247">
        <f t="shared" si="567"/>
        <v>123266.94</v>
      </c>
      <c r="CW97" s="247">
        <f t="shared" si="567"/>
        <v>-140894</v>
      </c>
      <c r="CX97" s="247">
        <f t="shared" si="567"/>
        <v>247232.93999999994</v>
      </c>
      <c r="CY97" s="247">
        <f t="shared" si="568"/>
        <v>-57834</v>
      </c>
      <c r="CZ97" s="247">
        <f t="shared" si="568"/>
        <v>92765</v>
      </c>
      <c r="DA97" s="247">
        <f t="shared" si="568"/>
        <v>-271910</v>
      </c>
      <c r="DB97" s="373">
        <f t="shared" si="568"/>
        <v>-423988</v>
      </c>
      <c r="DC97" s="373">
        <f t="shared" si="568"/>
        <v>-181088</v>
      </c>
      <c r="DD97" s="373">
        <f t="shared" si="568"/>
        <v>-83673</v>
      </c>
      <c r="DE97" s="373">
        <f t="shared" si="568"/>
        <v>227323</v>
      </c>
      <c r="DF97" s="373">
        <f t="shared" si="568"/>
        <v>-68816</v>
      </c>
      <c r="DG97" s="373">
        <f t="shared" si="568"/>
        <v>82743</v>
      </c>
      <c r="DH97" s="373">
        <f t="shared" si="568"/>
        <v>74185</v>
      </c>
      <c r="DI97" s="373">
        <f t="shared" si="569"/>
        <v>29492</v>
      </c>
      <c r="DJ97" s="373">
        <f t="shared" si="569"/>
        <v>-37294</v>
      </c>
      <c r="DK97" s="373">
        <f t="shared" si="569"/>
        <v>-126668</v>
      </c>
      <c r="DL97" s="373">
        <f t="shared" si="569"/>
        <v>104</v>
      </c>
      <c r="DM97" s="373">
        <f t="shared" si="569"/>
        <v>254400</v>
      </c>
      <c r="DN97" s="373">
        <f t="shared" si="569"/>
        <v>135002</v>
      </c>
      <c r="DO97" s="373">
        <f t="shared" si="569"/>
        <v>336925</v>
      </c>
      <c r="DP97" s="373">
        <f t="shared" si="569"/>
        <v>163396</v>
      </c>
      <c r="DQ97" s="373">
        <f t="shared" si="569"/>
        <v>-157434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264040</v>
      </c>
    </row>
    <row r="98" spans="1:132" s="31" customFormat="1" ht="15">
      <c r="A98" s="139"/>
      <c r="B98" s="32" t="s">
        <v>143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299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299">
        <v>189890</v>
      </c>
      <c r="BI98" s="473">
        <v>320881</v>
      </c>
      <c r="BJ98" s="536">
        <v>195857</v>
      </c>
      <c r="BK98" s="299">
        <v>188302</v>
      </c>
      <c r="BL98" s="282"/>
      <c r="BM98" s="282"/>
      <c r="BN98" s="282"/>
      <c r="BO98" s="57"/>
      <c r="BP98" s="57"/>
      <c r="BQ98" s="282"/>
      <c r="BR98" s="282"/>
      <c r="BS98" s="282"/>
      <c r="BT98" s="299"/>
      <c r="BU98" s="28">
        <f t="shared" si="565"/>
        <v>33467.080000000016</v>
      </c>
      <c r="BV98" s="93">
        <f t="shared" si="565"/>
        <v>130407.25</v>
      </c>
      <c r="BW98" s="93">
        <f t="shared" si="565"/>
        <v>182614.81999999998</v>
      </c>
      <c r="BX98" s="93">
        <f t="shared" si="565"/>
        <v>15869.160000000033</v>
      </c>
      <c r="BY98" s="93">
        <f t="shared" si="565"/>
        <v>-55549.200000000012</v>
      </c>
      <c r="BZ98" s="93">
        <f t="shared" si="565"/>
        <v>103292.89999999999</v>
      </c>
      <c r="CA98" s="93">
        <f t="shared" si="565"/>
        <v>-24773.299999999988</v>
      </c>
      <c r="CB98" s="93">
        <f t="shared" si="565"/>
        <v>-4844.8499999999767</v>
      </c>
      <c r="CC98" s="93">
        <f t="shared" si="565"/>
        <v>84567.420000000013</v>
      </c>
      <c r="CD98" s="393">
        <f t="shared" si="565"/>
        <v>59253.120000000024</v>
      </c>
      <c r="CE98" s="416">
        <f t="shared" si="566"/>
        <v>-40565.320000000007</v>
      </c>
      <c r="CF98" s="93">
        <f t="shared" si="566"/>
        <v>-20505.880000000005</v>
      </c>
      <c r="CG98" s="93">
        <f t="shared" si="566"/>
        <v>60886.5</v>
      </c>
      <c r="CH98" s="93">
        <f t="shared" si="566"/>
        <v>-123661.50999999998</v>
      </c>
      <c r="CI98" s="93">
        <f t="shared" si="566"/>
        <v>-151286.23999999999</v>
      </c>
      <c r="CJ98" s="234">
        <f t="shared" si="566"/>
        <v>-80139.800000000017</v>
      </c>
      <c r="CK98" s="234">
        <f t="shared" si="566"/>
        <v>112415.14000000001</v>
      </c>
      <c r="CL98" s="234">
        <f t="shared" si="566"/>
        <v>-20411.839999999967</v>
      </c>
      <c r="CM98" s="247">
        <f t="shared" si="566"/>
        <v>-108995.59000000003</v>
      </c>
      <c r="CN98" s="247">
        <f t="shared" si="566"/>
        <v>-49665</v>
      </c>
      <c r="CO98" s="247">
        <f t="shared" si="567"/>
        <v>-105309.59000000003</v>
      </c>
      <c r="CP98" s="373">
        <f t="shared" si="567"/>
        <v>66589.299999999988</v>
      </c>
      <c r="CQ98" s="342">
        <f t="shared" si="567"/>
        <v>64777</v>
      </c>
      <c r="CR98" s="247">
        <f t="shared" si="567"/>
        <v>-86009</v>
      </c>
      <c r="CS98" s="247">
        <f t="shared" si="567"/>
        <v>224579.85999999999</v>
      </c>
      <c r="CT98" s="247">
        <f t="shared" si="567"/>
        <v>-7540.5400000000081</v>
      </c>
      <c r="CU98" s="247">
        <f t="shared" si="567"/>
        <v>-23977</v>
      </c>
      <c r="CV98" s="247">
        <f t="shared" si="567"/>
        <v>56962.970000000001</v>
      </c>
      <c r="CW98" s="247">
        <f t="shared" si="567"/>
        <v>-196578</v>
      </c>
      <c r="CX98" s="247">
        <f t="shared" si="567"/>
        <v>-7953.8300000000163</v>
      </c>
      <c r="CY98" s="247">
        <f t="shared" si="568"/>
        <v>88170</v>
      </c>
      <c r="CZ98" s="247">
        <f t="shared" si="568"/>
        <v>256907</v>
      </c>
      <c r="DA98" s="247">
        <f t="shared" si="568"/>
        <v>-210674</v>
      </c>
      <c r="DB98" s="373">
        <f t="shared" si="568"/>
        <v>-293146</v>
      </c>
      <c r="DC98" s="373">
        <f t="shared" si="568"/>
        <v>4439617</v>
      </c>
      <c r="DD98" s="373">
        <f t="shared" si="568"/>
        <v>-200594</v>
      </c>
      <c r="DE98" s="373">
        <f t="shared" si="568"/>
        <v>-205432</v>
      </c>
      <c r="DF98" s="373">
        <f t="shared" si="568"/>
        <v>37519</v>
      </c>
      <c r="DG98" s="373">
        <f t="shared" si="568"/>
        <v>149192</v>
      </c>
      <c r="DH98" s="373">
        <f t="shared" si="568"/>
        <v>-21856</v>
      </c>
      <c r="DI98" s="373">
        <f t="shared" si="569"/>
        <v>41529</v>
      </c>
      <c r="DJ98" s="373">
        <f t="shared" si="569"/>
        <v>38293</v>
      </c>
      <c r="DK98" s="373">
        <f t="shared" si="569"/>
        <v>-75763</v>
      </c>
      <c r="DL98" s="373">
        <f t="shared" si="569"/>
        <v>-316966</v>
      </c>
      <c r="DM98" s="373">
        <f t="shared" si="569"/>
        <v>210326</v>
      </c>
      <c r="DN98" s="373">
        <f t="shared" si="569"/>
        <v>189890</v>
      </c>
      <c r="DO98" s="373">
        <f t="shared" si="569"/>
        <v>-4390748</v>
      </c>
      <c r="DP98" s="373">
        <f t="shared" si="569"/>
        <v>195857</v>
      </c>
      <c r="DQ98" s="373">
        <f t="shared" si="569"/>
        <v>-62177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188302</v>
      </c>
    </row>
    <row r="99" spans="1:132" s="123" customFormat="1" ht="15.75" thickBot="1">
      <c r="A99" s="140"/>
      <c r="B99" s="45" t="s">
        <v>144</v>
      </c>
      <c r="C99" s="119">
        <f t="shared" si="570" ref="C99:V99">SUM(C94:C98)</f>
        <v>2444340.0600000001</v>
      </c>
      <c r="D99" s="120">
        <f t="shared" si="570"/>
        <v>2352168.6299999999</v>
      </c>
      <c r="E99" s="120">
        <f t="shared" si="570"/>
        <v>2631423.8799999999</v>
      </c>
      <c r="F99" s="120">
        <f t="shared" si="570"/>
        <v>2163387.0899999999</v>
      </c>
      <c r="G99" s="120">
        <f t="shared" si="570"/>
        <v>3651879.4899999998</v>
      </c>
      <c r="H99" s="120">
        <f t="shared" si="570"/>
        <v>4538371.9099999992</v>
      </c>
      <c r="I99" s="120">
        <f t="shared" si="570"/>
        <v>4263913.6499999994</v>
      </c>
      <c r="J99" s="120">
        <f t="shared" si="570"/>
        <v>3597219.8400000003</v>
      </c>
      <c r="K99" s="120">
        <f t="shared" si="570"/>
        <v>1671483.55</v>
      </c>
      <c r="L99" s="121">
        <f t="shared" si="570"/>
        <v>2792192.4700000002</v>
      </c>
      <c r="M99" s="120">
        <f t="shared" si="570"/>
        <v>3474768.4799999995</v>
      </c>
      <c r="N99" s="120">
        <f t="shared" si="570"/>
        <v>2595881.9299999997</v>
      </c>
      <c r="O99" s="120">
        <f t="shared" si="570"/>
        <v>2704028.8600000003</v>
      </c>
      <c r="P99" s="120">
        <f t="shared" si="570"/>
        <v>2797757.8500000001</v>
      </c>
      <c r="Q99" s="120">
        <f t="shared" si="570"/>
        <v>2674076.2000000002</v>
      </c>
      <c r="R99" s="120">
        <f t="shared" si="570"/>
        <v>2847038.2599999998</v>
      </c>
      <c r="S99" s="120">
        <f t="shared" si="570"/>
        <v>3927332.0299999998</v>
      </c>
      <c r="T99" s="120">
        <f t="shared" si="570"/>
        <v>6464712.9899999993</v>
      </c>
      <c r="U99" s="120">
        <f t="shared" si="570"/>
        <v>4845072.8499999996</v>
      </c>
      <c r="V99" s="120">
        <f t="shared" si="570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71" ref="Y99:AF99">SUM(Y94+Y95+Y96+Y97+Y98)</f>
        <v>2949504</v>
      </c>
      <c r="Z99" s="120">
        <f t="shared" si="571"/>
        <v>3525748</v>
      </c>
      <c r="AA99" s="120">
        <f t="shared" si="571"/>
        <v>3320043.2600000002</v>
      </c>
      <c r="AB99" s="120">
        <f t="shared" si="571"/>
        <v>2998237.6699999999</v>
      </c>
      <c r="AC99" s="120">
        <f t="shared" si="571"/>
        <v>2980837</v>
      </c>
      <c r="AD99" s="120">
        <f t="shared" si="571"/>
        <v>3331021.0899999999</v>
      </c>
      <c r="AE99" s="120">
        <f t="shared" si="571"/>
        <v>4781033</v>
      </c>
      <c r="AF99" s="120">
        <f t="shared" si="571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8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8">
        <v>3161533</v>
      </c>
      <c r="BI99" s="471">
        <v>4634245</v>
      </c>
      <c r="BJ99" s="535">
        <v>4411921</v>
      </c>
      <c r="BK99" s="298">
        <v>2711869</v>
      </c>
      <c r="BL99" s="202"/>
      <c r="BM99" s="202"/>
      <c r="BN99" s="202"/>
      <c r="BO99" s="29"/>
      <c r="BP99" s="29"/>
      <c r="BQ99" s="202"/>
      <c r="BR99" s="202"/>
      <c r="BS99" s="202"/>
      <c r="BT99" s="298"/>
      <c r="BU99" s="29">
        <f t="shared" si="572" ref="BU99:BY99">SUM(BU94:BU98)</f>
        <v>259688.80000000005</v>
      </c>
      <c r="BV99" s="122">
        <f t="shared" si="572"/>
        <v>445589.21999999997</v>
      </c>
      <c r="BW99" s="122">
        <f t="shared" si="572"/>
        <v>42652.320000000123</v>
      </c>
      <c r="BX99" s="122">
        <f t="shared" si="572"/>
        <v>683651.17000000016</v>
      </c>
      <c r="BY99" s="122">
        <f t="shared" si="572"/>
        <v>275452.53999999975</v>
      </c>
      <c r="BZ99" s="122">
        <f t="shared" si="573" ref="BZ99:CH99">SUM(BZ94:BZ98)</f>
        <v>1926341.0799999998</v>
      </c>
      <c r="CA99" s="122">
        <f t="shared" si="573"/>
        <v>581159.20000000019</v>
      </c>
      <c r="CB99" s="122">
        <f t="shared" si="573"/>
        <v>-297803.84000000008</v>
      </c>
      <c r="CC99" s="122">
        <f t="shared" si="573"/>
        <v>3173589.2999999998</v>
      </c>
      <c r="CD99" s="392">
        <f t="shared" si="573"/>
        <v>315452.39000000036</v>
      </c>
      <c r="CE99" s="415">
        <f t="shared" si="573"/>
        <v>-525264.47999999998</v>
      </c>
      <c r="CF99" s="122">
        <f t="shared" si="573"/>
        <v>929866.06999999995</v>
      </c>
      <c r="CG99" s="122">
        <f t="shared" si="573"/>
        <v>616014.39999999991</v>
      </c>
      <c r="CH99" s="122">
        <f t="shared" si="573"/>
        <v>200479.82000000009</v>
      </c>
      <c r="CI99" s="122">
        <f t="shared" si="574" ref="CI99:CJ99">SUM(CI94:CI98)</f>
        <v>306760.79999999993</v>
      </c>
      <c r="CJ99" s="233">
        <f t="shared" si="574"/>
        <v>483982.83000000007</v>
      </c>
      <c r="CK99" s="233">
        <f t="shared" si="575" ref="CK99">SUM(CK94:CK98)</f>
        <v>853700.97000000009</v>
      </c>
      <c r="CL99" s="233">
        <f t="shared" si="576" ref="CL99:CM99">SUM(CL94:CL98)</f>
        <v>-790551.7899999998</v>
      </c>
      <c r="CM99" s="259">
        <f t="shared" si="576"/>
        <v>1227930.1499999997</v>
      </c>
      <c r="CN99" s="259">
        <f t="shared" si="577" ref="CN99:CO99">SUM(CN94:CN98)</f>
        <v>160016</v>
      </c>
      <c r="CO99" s="259">
        <f t="shared" si="577"/>
        <v>-1762595.8500000003</v>
      </c>
      <c r="CP99" s="372">
        <f t="shared" si="578" ref="CP99:CQ99">SUM(CP94:CP98)</f>
        <v>761390.13999999966</v>
      </c>
      <c r="CQ99" s="341">
        <f t="shared" si="578"/>
        <v>632424</v>
      </c>
      <c r="CR99" s="259">
        <f t="shared" si="579" ref="CR99">SUM(CR94:CR98)</f>
        <v>121107</v>
      </c>
      <c r="CS99" s="259">
        <f t="shared" si="580" ref="CS99">SUM(CS94:CS98)</f>
        <v>-234444.26000000013</v>
      </c>
      <c r="CT99" s="259">
        <f t="shared" si="581" ref="CT99">SUM(CT94:CT98)</f>
        <v>83990.329999999885</v>
      </c>
      <c r="CU99" s="259">
        <f t="shared" si="582" ref="CU99">SUM(CU94:CU98)</f>
        <v>-97316</v>
      </c>
      <c r="CV99" s="259">
        <f t="shared" si="583" ref="CV99">SUM(CV94:CV98)</f>
        <v>722070.90999999992</v>
      </c>
      <c r="CW99" s="259">
        <f t="shared" si="584" ref="CW99">SUM(CW94:CW98)</f>
        <v>-1328642</v>
      </c>
      <c r="CX99" s="259">
        <f t="shared" si="585" ref="CX99">SUM(CX94:CX98)</f>
        <v>1564809.7999999998</v>
      </c>
      <c r="CY99" s="259">
        <f t="shared" si="586" ref="CY99">SUM(CY94:CY98)</f>
        <v>-469881</v>
      </c>
      <c r="CZ99" s="259">
        <f t="shared" si="587" ref="CZ99">SUM(CZ94:CZ98)</f>
        <v>-112424</v>
      </c>
      <c r="DA99" s="259">
        <f t="shared" si="588" ref="DA99">SUM(DA94:DA98)</f>
        <v>-2085208</v>
      </c>
      <c r="DB99" s="372">
        <f t="shared" si="589" ref="DB99">SUM(DB94:DB98)</f>
        <v>-2812676</v>
      </c>
      <c r="DC99" s="372">
        <f t="shared" si="590" ref="DC99">SUM(DC94:DC98)</f>
        <v>2264621</v>
      </c>
      <c r="DD99" s="372">
        <f t="shared" si="591" ref="DD99">SUM(DD94:DD98)</f>
        <v>-1973192</v>
      </c>
      <c r="DE99" s="372">
        <f t="shared" si="592" ref="DE99">SUM(DE94:DE98)</f>
        <v>1175018</v>
      </c>
      <c r="DF99" s="372">
        <f t="shared" si="593" ref="DF99">SUM(DF94:DF98)</f>
        <v>113677</v>
      </c>
      <c r="DG99" s="372">
        <f t="shared" si="594" ref="DG99">SUM(DG94:DG98)</f>
        <v>526694</v>
      </c>
      <c r="DH99" s="372">
        <f t="shared" si="595" ref="DH99">SUM(DH94:DH98)</f>
        <v>242786</v>
      </c>
      <c r="DI99" s="372">
        <f t="shared" si="596" ref="DI99">SUM(DI94:DI98)</f>
        <v>646217</v>
      </c>
      <c r="DJ99" s="372">
        <f t="shared" si="597" ref="DJ99">SUM(DJ94:DJ98)</f>
        <v>29173</v>
      </c>
      <c r="DK99" s="372">
        <f t="shared" si="598" ref="DK99:DL99">SUM(DK94:DK98)</f>
        <v>-212542</v>
      </c>
      <c r="DL99" s="372">
        <f t="shared" si="598"/>
        <v>511727</v>
      </c>
      <c r="DM99" s="372">
        <f t="shared" si="599" ref="DM99:DN99">SUM(DM94:DM98)</f>
        <v>2317326</v>
      </c>
      <c r="DN99" s="372">
        <f t="shared" si="599"/>
        <v>2105174</v>
      </c>
      <c r="DO99" s="372">
        <f t="shared" si="600" ref="DO99:DP99">SUM(DO94:DO98)</f>
        <v>-1212304</v>
      </c>
      <c r="DP99" s="372">
        <f t="shared" si="600"/>
        <v>2738258</v>
      </c>
      <c r="DQ99" s="372">
        <f t="shared" si="601" ref="DQ99">SUM(DQ94:DQ98)</f>
        <v>-1548748</v>
      </c>
      <c r="EA99" s="330"/>
      <c r="EB99" s="29">
        <f>SUM(EB94:EB98)</f>
        <v>2711869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531"/>
      <c r="BK100" s="294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55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299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299">
        <v>2227154</v>
      </c>
      <c r="BI101" s="473">
        <v>2767632</v>
      </c>
      <c r="BJ101" s="536">
        <v>2775965</v>
      </c>
      <c r="BK101" s="299">
        <v>2688078</v>
      </c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602" ref="BU101:CD105">O101-C101</f>
        <v>129959.48999999999</v>
      </c>
      <c r="BV101" s="93">
        <f t="shared" si="602"/>
        <v>-25829.059999999823</v>
      </c>
      <c r="BW101" s="93">
        <f t="shared" si="602"/>
        <v>107566.27000000002</v>
      </c>
      <c r="BX101" s="93">
        <f t="shared" si="602"/>
        <v>291192.23999999999</v>
      </c>
      <c r="BY101" s="93">
        <f t="shared" si="602"/>
        <v>521949.91000000015</v>
      </c>
      <c r="BZ101" s="93">
        <f t="shared" si="602"/>
        <v>257475.13000000035</v>
      </c>
      <c r="CA101" s="93">
        <f t="shared" si="602"/>
        <v>909980.8200000003</v>
      </c>
      <c r="CB101" s="93">
        <f t="shared" si="602"/>
        <v>457836.14000000013</v>
      </c>
      <c r="CC101" s="93">
        <f t="shared" si="602"/>
        <v>2340828.7999999998</v>
      </c>
      <c r="CD101" s="393">
        <f t="shared" si="602"/>
        <v>222142.1399999999</v>
      </c>
      <c r="CE101" s="416">
        <f t="shared" si="603" ref="CE101:CN105">Y101-M101</f>
        <v>83030.290000000037</v>
      </c>
      <c r="CF101" s="93">
        <f t="shared" si="603"/>
        <v>385971.53000000003</v>
      </c>
      <c r="CG101" s="93">
        <f t="shared" si="603"/>
        <v>683549.87000000011</v>
      </c>
      <c r="CH101" s="93">
        <f t="shared" si="603"/>
        <v>515044.32000000007</v>
      </c>
      <c r="CI101" s="93">
        <f t="shared" si="603"/>
        <v>274375.04000000004</v>
      </c>
      <c r="CJ101" s="234">
        <f t="shared" si="603"/>
        <v>274023.40999999992</v>
      </c>
      <c r="CK101" s="234">
        <f t="shared" si="603"/>
        <v>322508.79999999981</v>
      </c>
      <c r="CL101" s="234">
        <f t="shared" si="603"/>
        <v>611069.96999999974</v>
      </c>
      <c r="CM101" s="247">
        <f t="shared" si="603"/>
        <v>57851.35999999987</v>
      </c>
      <c r="CN101" s="247">
        <f t="shared" si="603"/>
        <v>381286</v>
      </c>
      <c r="CO101" s="247">
        <f t="shared" si="604" ref="CO101:CX105">AI101-W101</f>
        <v>-1516804.6400000001</v>
      </c>
      <c r="CP101" s="373">
        <f t="shared" si="604"/>
        <v>278614.98999999999</v>
      </c>
      <c r="CQ101" s="342">
        <f t="shared" si="604"/>
        <v>27692</v>
      </c>
      <c r="CR101" s="247">
        <f t="shared" si="604"/>
        <v>186284</v>
      </c>
      <c r="CS101" s="247">
        <f t="shared" si="604"/>
        <v>135499.18999999994</v>
      </c>
      <c r="CT101" s="247">
        <f t="shared" si="604"/>
        <v>-14854.430000000168</v>
      </c>
      <c r="CU101" s="247">
        <f t="shared" si="604"/>
        <v>38868.540000000037</v>
      </c>
      <c r="CV101" s="247">
        <f t="shared" si="604"/>
        <v>-26384.169999999925</v>
      </c>
      <c r="CW101" s="247">
        <f t="shared" si="604"/>
        <v>-146010</v>
      </c>
      <c r="CX101" s="247">
        <f t="shared" si="604"/>
        <v>36374.080000000075</v>
      </c>
      <c r="CY101" s="247">
        <f t="shared" si="605" ref="CY101:DH105">AS101-AG101</f>
        <v>338841</v>
      </c>
      <c r="CZ101" s="247">
        <f t="shared" si="605"/>
        <v>-78963</v>
      </c>
      <c r="DA101" s="247">
        <f t="shared" si="605"/>
        <v>-2164602</v>
      </c>
      <c r="DB101" s="373">
        <f t="shared" si="605"/>
        <v>-1501256</v>
      </c>
      <c r="DC101" s="373">
        <f t="shared" si="605"/>
        <v>-1806888</v>
      </c>
      <c r="DD101" s="373">
        <f t="shared" si="605"/>
        <v>-2209332</v>
      </c>
      <c r="DE101" s="373">
        <f t="shared" si="605"/>
        <v>89729</v>
      </c>
      <c r="DF101" s="373">
        <f t="shared" si="605"/>
        <v>-5381</v>
      </c>
      <c r="DG101" s="373">
        <f t="shared" si="605"/>
        <v>430825</v>
      </c>
      <c r="DH101" s="373">
        <f t="shared" si="605"/>
        <v>180390</v>
      </c>
      <c r="DI101" s="373">
        <f t="shared" si="606" ref="DI101:DQ105">BC101-AQ101</f>
        <v>-67614</v>
      </c>
      <c r="DJ101" s="373">
        <f t="shared" si="606"/>
        <v>422007</v>
      </c>
      <c r="DK101" s="373">
        <f t="shared" si="606"/>
        <v>-127269</v>
      </c>
      <c r="DL101" s="373">
        <f t="shared" si="606"/>
        <v>285440</v>
      </c>
      <c r="DM101" s="373">
        <f t="shared" si="606"/>
        <v>2247736</v>
      </c>
      <c r="DN101" s="373">
        <f t="shared" si="606"/>
        <v>1614472</v>
      </c>
      <c r="DO101" s="373">
        <f t="shared" si="606"/>
        <v>2395642</v>
      </c>
      <c r="DP101" s="373">
        <f t="shared" si="606"/>
        <v>2496294</v>
      </c>
      <c r="DQ101" s="373">
        <f t="shared" si="606"/>
        <v>-41463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2688078</v>
      </c>
    </row>
    <row r="102" spans="1:132" s="31" customFormat="1" ht="1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299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299">
        <v>15988</v>
      </c>
      <c r="BI102" s="473">
        <v>28343</v>
      </c>
      <c r="BJ102" s="536">
        <v>21809</v>
      </c>
      <c r="BK102" s="299">
        <v>30548</v>
      </c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602"/>
        <v>-2672.4899999999998</v>
      </c>
      <c r="BV102" s="93">
        <f t="shared" si="602"/>
        <v>-2549.9099999999999</v>
      </c>
      <c r="BW102" s="93">
        <f t="shared" si="602"/>
        <v>-994.68999999999869</v>
      </c>
      <c r="BX102" s="93">
        <f t="shared" si="602"/>
        <v>1202.6400000000012</v>
      </c>
      <c r="BY102" s="93">
        <f t="shared" si="602"/>
        <v>1225.8999999999996</v>
      </c>
      <c r="BZ102" s="93">
        <f t="shared" si="602"/>
        <v>3420.7699999999986</v>
      </c>
      <c r="CA102" s="93">
        <f t="shared" si="602"/>
        <v>1986.4800000000014</v>
      </c>
      <c r="CB102" s="93">
        <f t="shared" si="602"/>
        <v>-516.36000000000058</v>
      </c>
      <c r="CC102" s="93">
        <f t="shared" si="602"/>
        <v>6737.2200000000012</v>
      </c>
      <c r="CD102" s="393">
        <f t="shared" si="602"/>
        <v>5274.7399999999998</v>
      </c>
      <c r="CE102" s="416">
        <f t="shared" si="603"/>
        <v>339.22000000000116</v>
      </c>
      <c r="CF102" s="93">
        <f t="shared" si="603"/>
        <v>2883.5999999999985</v>
      </c>
      <c r="CG102" s="93">
        <f t="shared" si="603"/>
        <v>20215.450000000004</v>
      </c>
      <c r="CH102" s="93">
        <f t="shared" si="603"/>
        <v>9532.869999999999</v>
      </c>
      <c r="CI102" s="93">
        <f t="shared" si="603"/>
        <v>7154.6899999999987</v>
      </c>
      <c r="CJ102" s="234">
        <f t="shared" si="603"/>
        <v>7197.8700000000008</v>
      </c>
      <c r="CK102" s="234">
        <f t="shared" si="603"/>
        <v>3030.9099999999999</v>
      </c>
      <c r="CL102" s="234">
        <f t="shared" si="603"/>
        <v>7395.7400000000016</v>
      </c>
      <c r="CM102" s="247">
        <f t="shared" si="603"/>
        <v>6801.0499999999993</v>
      </c>
      <c r="CN102" s="247">
        <f t="shared" si="603"/>
        <v>4619</v>
      </c>
      <c r="CO102" s="247">
        <f t="shared" si="604"/>
        <v>34407.050000000003</v>
      </c>
      <c r="CP102" s="373">
        <f t="shared" si="604"/>
        <v>-4750.0699999999997</v>
      </c>
      <c r="CQ102" s="342">
        <f t="shared" si="604"/>
        <v>-3648</v>
      </c>
      <c r="CR102" s="247">
        <f t="shared" si="604"/>
        <v>-1917</v>
      </c>
      <c r="CS102" s="247">
        <f t="shared" si="604"/>
        <v>-13315.550000000003</v>
      </c>
      <c r="CT102" s="247">
        <f t="shared" si="604"/>
        <v>-6902.4399999999987</v>
      </c>
      <c r="CU102" s="247">
        <f t="shared" si="604"/>
        <v>-661.5099999999984</v>
      </c>
      <c r="CV102" s="247">
        <f t="shared" si="604"/>
        <v>-1478.7400000000016</v>
      </c>
      <c r="CW102" s="247">
        <f t="shared" si="604"/>
        <v>-2346</v>
      </c>
      <c r="CX102" s="247">
        <f t="shared" si="604"/>
        <v>-7471.4500000000007</v>
      </c>
      <c r="CY102" s="247">
        <f t="shared" si="605"/>
        <v>-194</v>
      </c>
      <c r="CZ102" s="247">
        <f t="shared" si="605"/>
        <v>-5145</v>
      </c>
      <c r="DA102" s="247">
        <f t="shared" si="605"/>
        <v>-50281</v>
      </c>
      <c r="DB102" s="373">
        <f t="shared" si="605"/>
        <v>-9166</v>
      </c>
      <c r="DC102" s="373">
        <f t="shared" si="605"/>
        <v>-13811</v>
      </c>
      <c r="DD102" s="373">
        <f t="shared" si="605"/>
        <v>-15194</v>
      </c>
      <c r="DE102" s="373">
        <f t="shared" si="605"/>
        <v>10880</v>
      </c>
      <c r="DF102" s="373">
        <f t="shared" si="605"/>
        <v>330</v>
      </c>
      <c r="DG102" s="373">
        <f t="shared" si="605"/>
        <v>3311</v>
      </c>
      <c r="DH102" s="373">
        <f t="shared" si="605"/>
        <v>1249</v>
      </c>
      <c r="DI102" s="373">
        <f t="shared" si="606"/>
        <v>5015</v>
      </c>
      <c r="DJ102" s="373">
        <f t="shared" si="606"/>
        <v>3511</v>
      </c>
      <c r="DK102" s="373">
        <f t="shared" si="606"/>
        <v>-5993</v>
      </c>
      <c r="DL102" s="373">
        <f t="shared" si="606"/>
        <v>7469</v>
      </c>
      <c r="DM102" s="373">
        <f t="shared" si="606"/>
        <v>14692</v>
      </c>
      <c r="DN102" s="373">
        <f t="shared" si="606"/>
        <v>11117</v>
      </c>
      <c r="DO102" s="373">
        <f t="shared" si="606"/>
        <v>25194</v>
      </c>
      <c r="DP102" s="373">
        <f t="shared" si="606"/>
        <v>18379</v>
      </c>
      <c r="DQ102" s="373">
        <f t="shared" si="606"/>
        <v>-1614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30548</v>
      </c>
    </row>
    <row r="103" spans="1:132" s="31" customFormat="1" ht="15">
      <c r="A103" s="139"/>
      <c r="B103" s="32" t="s">
        <v>141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299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299">
        <v>381282</v>
      </c>
      <c r="BI103" s="473">
        <v>538536</v>
      </c>
      <c r="BJ103" s="536">
        <v>503627</v>
      </c>
      <c r="BK103" s="299">
        <v>499141</v>
      </c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602"/>
        <v>18695.649999999965</v>
      </c>
      <c r="BV103" s="93">
        <f t="shared" si="602"/>
        <v>-67600.75</v>
      </c>
      <c r="BW103" s="93">
        <f t="shared" si="602"/>
        <v>-13146.059999999998</v>
      </c>
      <c r="BX103" s="93">
        <f t="shared" si="602"/>
        <v>10122.079999999958</v>
      </c>
      <c r="BY103" s="93">
        <f t="shared" si="602"/>
        <v>-8161.7700000000186</v>
      </c>
      <c r="BZ103" s="93">
        <f t="shared" si="602"/>
        <v>-11123.150000000023</v>
      </c>
      <c r="CA103" s="93">
        <f t="shared" si="602"/>
        <v>78017.909999999916</v>
      </c>
      <c r="CB103" s="93">
        <f t="shared" si="602"/>
        <v>750.46999999997206</v>
      </c>
      <c r="CC103" s="93">
        <f t="shared" si="602"/>
        <v>282583.41999999993</v>
      </c>
      <c r="CD103" s="393">
        <f t="shared" si="602"/>
        <v>28268.229999999981</v>
      </c>
      <c r="CE103" s="416">
        <f t="shared" si="603"/>
        <v>-32757.369999999995</v>
      </c>
      <c r="CF103" s="93">
        <f t="shared" si="603"/>
        <v>66270.570000000007</v>
      </c>
      <c r="CG103" s="93">
        <f t="shared" si="603"/>
        <v>164047.66000000003</v>
      </c>
      <c r="CH103" s="93">
        <f t="shared" si="603"/>
        <v>118784.07999999996</v>
      </c>
      <c r="CI103" s="93">
        <f t="shared" si="603"/>
        <v>75996.880000000005</v>
      </c>
      <c r="CJ103" s="234">
        <f t="shared" si="603"/>
        <v>92693.770000000019</v>
      </c>
      <c r="CK103" s="234">
        <f t="shared" si="603"/>
        <v>119503.5</v>
      </c>
      <c r="CL103" s="234">
        <f t="shared" si="603"/>
        <v>154307.78000000003</v>
      </c>
      <c r="CM103" s="247">
        <f t="shared" si="603"/>
        <v>68555.430000000051</v>
      </c>
      <c r="CN103" s="247">
        <f t="shared" si="603"/>
        <v>75269</v>
      </c>
      <c r="CO103" s="247">
        <f t="shared" si="604"/>
        <v>-149487.56999999995</v>
      </c>
      <c r="CP103" s="373">
        <f t="shared" si="604"/>
        <v>214301.20000000001</v>
      </c>
      <c r="CQ103" s="342">
        <f t="shared" si="604"/>
        <v>-6387</v>
      </c>
      <c r="CR103" s="247">
        <f t="shared" si="604"/>
        <v>23215</v>
      </c>
      <c r="CS103" s="247">
        <f t="shared" si="604"/>
        <v>62168.179999999993</v>
      </c>
      <c r="CT103" s="247">
        <f t="shared" si="604"/>
        <v>36337.330000000016</v>
      </c>
      <c r="CU103" s="247">
        <f t="shared" si="604"/>
        <v>11511.169999999984</v>
      </c>
      <c r="CV103" s="247">
        <f t="shared" si="604"/>
        <v>-38841.239999999991</v>
      </c>
      <c r="CW103" s="247">
        <f t="shared" si="604"/>
        <v>-75291</v>
      </c>
      <c r="CX103" s="247">
        <f t="shared" si="604"/>
        <v>91382.589999999967</v>
      </c>
      <c r="CY103" s="247">
        <f t="shared" si="605"/>
        <v>200069</v>
      </c>
      <c r="CZ103" s="247">
        <f t="shared" si="605"/>
        <v>77080</v>
      </c>
      <c r="DA103" s="247">
        <f t="shared" si="605"/>
        <v>-467321</v>
      </c>
      <c r="DB103" s="373">
        <f t="shared" si="605"/>
        <v>-387663</v>
      </c>
      <c r="DC103" s="373">
        <f t="shared" si="605"/>
        <v>-314520</v>
      </c>
      <c r="DD103" s="373">
        <f t="shared" si="605"/>
        <v>-381273</v>
      </c>
      <c r="DE103" s="373">
        <f t="shared" si="605"/>
        <v>-27289</v>
      </c>
      <c r="DF103" s="373">
        <f t="shared" si="605"/>
        <v>-32061</v>
      </c>
      <c r="DG103" s="373">
        <f t="shared" si="605"/>
        <v>108565</v>
      </c>
      <c r="DH103" s="373">
        <f t="shared" si="605"/>
        <v>31451</v>
      </c>
      <c r="DI103" s="373">
        <f t="shared" si="606"/>
        <v>4309</v>
      </c>
      <c r="DJ103" s="373">
        <f t="shared" si="606"/>
        <v>27372</v>
      </c>
      <c r="DK103" s="373">
        <f t="shared" si="606"/>
        <v>-275653</v>
      </c>
      <c r="DL103" s="373">
        <f t="shared" si="606"/>
        <v>-16565</v>
      </c>
      <c r="DM103" s="373">
        <f t="shared" si="606"/>
        <v>493344</v>
      </c>
      <c r="DN103" s="373">
        <f t="shared" si="606"/>
        <v>260536</v>
      </c>
      <c r="DO103" s="373">
        <f t="shared" si="606"/>
        <v>448221</v>
      </c>
      <c r="DP103" s="373">
        <f t="shared" si="606"/>
        <v>444873</v>
      </c>
      <c r="DQ103" s="373">
        <f t="shared" si="606"/>
        <v>-26365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499141</v>
      </c>
    </row>
    <row r="104" spans="1:132" s="31" customFormat="1" ht="15">
      <c r="A104" s="139"/>
      <c r="B104" s="32" t="s">
        <v>142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299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299">
        <v>250070</v>
      </c>
      <c r="BI104" s="473">
        <v>299603</v>
      </c>
      <c r="BJ104" s="536">
        <v>272398</v>
      </c>
      <c r="BK104" s="299">
        <v>328720</v>
      </c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602"/>
        <v>13767.470000000001</v>
      </c>
      <c r="BV104" s="93">
        <f t="shared" si="602"/>
        <v>-95228.200000000012</v>
      </c>
      <c r="BW104" s="93">
        <f t="shared" si="602"/>
        <v>-11807.059999999998</v>
      </c>
      <c r="BX104" s="93">
        <f t="shared" si="602"/>
        <v>1711.9500000000116</v>
      </c>
      <c r="BY104" s="93">
        <f t="shared" si="602"/>
        <v>-42848.619999999995</v>
      </c>
      <c r="BZ104" s="93">
        <f t="shared" si="602"/>
        <v>-77954.359999999986</v>
      </c>
      <c r="CA104" s="93">
        <f t="shared" si="602"/>
        <v>159110.15999999997</v>
      </c>
      <c r="CB104" s="93">
        <f t="shared" si="602"/>
        <v>-92429.770000000019</v>
      </c>
      <c r="CC104" s="93">
        <f t="shared" si="602"/>
        <v>169381.67999999999</v>
      </c>
      <c r="CD104" s="393">
        <f t="shared" si="602"/>
        <v>22826.920000000013</v>
      </c>
      <c r="CE104" s="416">
        <f t="shared" si="603"/>
        <v>-34172.919999999984</v>
      </c>
      <c r="CF104" s="93">
        <f t="shared" si="603"/>
        <v>4892.7799999999988</v>
      </c>
      <c r="CG104" s="93">
        <f t="shared" si="603"/>
        <v>80743.020000000019</v>
      </c>
      <c r="CH104" s="93">
        <f t="shared" si="603"/>
        <v>75302.800000000017</v>
      </c>
      <c r="CI104" s="93">
        <f t="shared" si="603"/>
        <v>-30090.559999999998</v>
      </c>
      <c r="CJ104" s="234">
        <f t="shared" si="603"/>
        <v>65857.169999999984</v>
      </c>
      <c r="CK104" s="234">
        <f t="shared" si="603"/>
        <v>72030.010000000009</v>
      </c>
      <c r="CL104" s="234">
        <f t="shared" si="603"/>
        <v>53171.190000000002</v>
      </c>
      <c r="CM104" s="247">
        <f t="shared" si="603"/>
        <v>-65823.969999999972</v>
      </c>
      <c r="CN104" s="247">
        <f t="shared" si="603"/>
        <v>58409</v>
      </c>
      <c r="CO104" s="247">
        <f t="shared" si="604"/>
        <v>-68556.969999999972</v>
      </c>
      <c r="CP104" s="373">
        <f t="shared" si="604"/>
        <v>113895.70999999999</v>
      </c>
      <c r="CQ104" s="342">
        <f t="shared" si="604"/>
        <v>5691</v>
      </c>
      <c r="CR104" s="247">
        <f t="shared" si="604"/>
        <v>102379</v>
      </c>
      <c r="CS104" s="247">
        <f t="shared" si="604"/>
        <v>3012.3299999999872</v>
      </c>
      <c r="CT104" s="247">
        <f t="shared" si="604"/>
        <v>36312.119999999995</v>
      </c>
      <c r="CU104" s="247">
        <f t="shared" si="604"/>
        <v>16519.410000000003</v>
      </c>
      <c r="CV104" s="247">
        <f t="shared" si="604"/>
        <v>10616.570000000007</v>
      </c>
      <c r="CW104" s="247">
        <f t="shared" si="604"/>
        <v>-73619</v>
      </c>
      <c r="CX104" s="247">
        <f t="shared" si="604"/>
        <v>77711.219999999972</v>
      </c>
      <c r="CY104" s="247">
        <f t="shared" si="605"/>
        <v>32815</v>
      </c>
      <c r="CZ104" s="247">
        <f t="shared" si="605"/>
        <v>150283</v>
      </c>
      <c r="DA104" s="247">
        <f t="shared" si="605"/>
        <v>-356504</v>
      </c>
      <c r="DB104" s="373">
        <f t="shared" si="605"/>
        <v>-204462</v>
      </c>
      <c r="DC104" s="373">
        <f t="shared" si="605"/>
        <v>-289089</v>
      </c>
      <c r="DD104" s="373">
        <f t="shared" si="605"/>
        <v>-299602</v>
      </c>
      <c r="DE104" s="373">
        <f t="shared" si="605"/>
        <v>53401</v>
      </c>
      <c r="DF104" s="373">
        <f t="shared" si="605"/>
        <v>-8353</v>
      </c>
      <c r="DG104" s="373">
        <f t="shared" si="605"/>
        <v>27916</v>
      </c>
      <c r="DH104" s="373">
        <f t="shared" si="605"/>
        <v>6106</v>
      </c>
      <c r="DI104" s="373">
        <f t="shared" si="606"/>
        <v>94664</v>
      </c>
      <c r="DJ104" s="373">
        <f t="shared" si="606"/>
        <v>-32309</v>
      </c>
      <c r="DK104" s="373">
        <f t="shared" si="606"/>
        <v>-47273</v>
      </c>
      <c r="DL104" s="373">
        <f t="shared" si="606"/>
        <v>-86640</v>
      </c>
      <c r="DM104" s="373">
        <f t="shared" si="606"/>
        <v>342840</v>
      </c>
      <c r="DN104" s="373">
        <f t="shared" si="606"/>
        <v>185462</v>
      </c>
      <c r="DO104" s="373">
        <f t="shared" si="606"/>
        <v>277671</v>
      </c>
      <c r="DP104" s="373">
        <f t="shared" si="606"/>
        <v>219425</v>
      </c>
      <c r="DQ104" s="373">
        <f t="shared" si="606"/>
        <v>36241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328720</v>
      </c>
    </row>
    <row r="105" spans="1:132" s="31" customFormat="1" ht="15">
      <c r="A105" s="139"/>
      <c r="B105" s="32" t="s">
        <v>143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299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299">
        <v>164287</v>
      </c>
      <c r="BI105" s="473">
        <v>137964</v>
      </c>
      <c r="BJ105" s="536">
        <v>177986</v>
      </c>
      <c r="BK105" s="299">
        <v>214480</v>
      </c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602"/>
        <v>126084.48000000001</v>
      </c>
      <c r="BV105" s="93">
        <f t="shared" si="602"/>
        <v>-33797.840000000011</v>
      </c>
      <c r="BW105" s="93">
        <f t="shared" si="602"/>
        <v>22170.690000000002</v>
      </c>
      <c r="BX105" s="93">
        <f t="shared" si="602"/>
        <v>-32582.020000000019</v>
      </c>
      <c r="BY105" s="93">
        <f t="shared" si="602"/>
        <v>38833.020000000019</v>
      </c>
      <c r="BZ105" s="93">
        <f t="shared" si="602"/>
        <v>844.11999999999534</v>
      </c>
      <c r="CA105" s="93">
        <f t="shared" si="602"/>
        <v>-5693.6500000000233</v>
      </c>
      <c r="CB105" s="93">
        <f t="shared" si="602"/>
        <v>15756.459999999992</v>
      </c>
      <c r="CC105" s="93">
        <f t="shared" si="602"/>
        <v>46675.199999999983</v>
      </c>
      <c r="CD105" s="393">
        <f t="shared" si="602"/>
        <v>-3578.9400000000023</v>
      </c>
      <c r="CE105" s="416">
        <f t="shared" si="603"/>
        <v>41157.320000000007</v>
      </c>
      <c r="CF105" s="93">
        <f t="shared" si="603"/>
        <v>9780.8699999999953</v>
      </c>
      <c r="CG105" s="93">
        <f t="shared" si="603"/>
        <v>-59252.170000000013</v>
      </c>
      <c r="CH105" s="93">
        <f t="shared" si="603"/>
        <v>63642.300000000003</v>
      </c>
      <c r="CI105" s="93">
        <f t="shared" si="603"/>
        <v>-41613.570000000007</v>
      </c>
      <c r="CJ105" s="234">
        <f t="shared" si="603"/>
        <v>77610.950000000012</v>
      </c>
      <c r="CK105" s="234">
        <f t="shared" si="603"/>
        <v>-161013.63</v>
      </c>
      <c r="CL105" s="234">
        <f t="shared" si="603"/>
        <v>58730.26999999999</v>
      </c>
      <c r="CM105" s="247">
        <f t="shared" si="603"/>
        <v>-7973.5499999999884</v>
      </c>
      <c r="CN105" s="247">
        <f t="shared" si="603"/>
        <v>-116745</v>
      </c>
      <c r="CO105" s="247">
        <f t="shared" si="604"/>
        <v>-10615.549999999988</v>
      </c>
      <c r="CP105" s="373">
        <f t="shared" si="604"/>
        <v>11605.179999999993</v>
      </c>
      <c r="CQ105" s="342">
        <f t="shared" si="604"/>
        <v>-180562</v>
      </c>
      <c r="CR105" s="247">
        <f t="shared" si="604"/>
        <v>179852</v>
      </c>
      <c r="CS105" s="247">
        <f t="shared" si="604"/>
        <v>-10255.720000000001</v>
      </c>
      <c r="CT105" s="247">
        <f t="shared" si="604"/>
        <v>-45408.779999999999</v>
      </c>
      <c r="CU105" s="247">
        <f t="shared" si="604"/>
        <v>164259.32000000001</v>
      </c>
      <c r="CV105" s="247">
        <f t="shared" si="604"/>
        <v>15162.25</v>
      </c>
      <c r="CW105" s="247">
        <f t="shared" si="604"/>
        <v>10871</v>
      </c>
      <c r="CX105" s="247">
        <f t="shared" si="604"/>
        <v>-42323.299999999988</v>
      </c>
      <c r="CY105" s="247">
        <f t="shared" si="605"/>
        <v>-35164</v>
      </c>
      <c r="CZ105" s="247">
        <f t="shared" si="605"/>
        <v>80436</v>
      </c>
      <c r="DA105" s="247">
        <f t="shared" si="605"/>
        <v>-225730</v>
      </c>
      <c r="DB105" s="373">
        <f t="shared" si="605"/>
        <v>-25582</v>
      </c>
      <c r="DC105" s="373">
        <f t="shared" si="605"/>
        <v>-55295</v>
      </c>
      <c r="DD105" s="373">
        <f t="shared" si="605"/>
        <v>-225250</v>
      </c>
      <c r="DE105" s="373">
        <f t="shared" si="605"/>
        <v>31156</v>
      </c>
      <c r="DF105" s="373">
        <f t="shared" si="605"/>
        <v>50828</v>
      </c>
      <c r="DG105" s="373">
        <f t="shared" si="605"/>
        <v>-96662</v>
      </c>
      <c r="DH105" s="373">
        <f t="shared" si="605"/>
        <v>16023</v>
      </c>
      <c r="DI105" s="373">
        <f t="shared" si="606"/>
        <v>52329</v>
      </c>
      <c r="DJ105" s="373">
        <f t="shared" si="606"/>
        <v>-39662</v>
      </c>
      <c r="DK105" s="373">
        <f t="shared" si="606"/>
        <v>18564</v>
      </c>
      <c r="DL105" s="373">
        <f t="shared" si="606"/>
        <v>77723</v>
      </c>
      <c r="DM105" s="373">
        <f t="shared" si="606"/>
        <v>135607</v>
      </c>
      <c r="DN105" s="373">
        <f t="shared" si="606"/>
        <v>49323</v>
      </c>
      <c r="DO105" s="373">
        <f t="shared" si="606"/>
        <v>137964</v>
      </c>
      <c r="DP105" s="373">
        <f t="shared" si="606"/>
        <v>130481</v>
      </c>
      <c r="DQ105" s="373">
        <f t="shared" si="606"/>
        <v>-8869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214480</v>
      </c>
    </row>
    <row r="106" spans="1:132" s="123" customFormat="1" ht="15">
      <c r="A106" s="140"/>
      <c r="B106" s="32" t="s">
        <v>144</v>
      </c>
      <c r="C106" s="124">
        <f>SUM(C101:C105)</f>
        <v>2292913.1400000001</v>
      </c>
      <c r="D106" s="125">
        <f t="shared" si="607" ref="D106:AF106">SUM(D101:D105)</f>
        <v>2470200.5899999999</v>
      </c>
      <c r="E106" s="125">
        <f t="shared" si="607"/>
        <v>2326768.4399999999</v>
      </c>
      <c r="F106" s="126">
        <f t="shared" si="607"/>
        <v>2298113.27</v>
      </c>
      <c r="G106" s="125">
        <f t="shared" si="607"/>
        <v>2941764.9699999997</v>
      </c>
      <c r="H106" s="125">
        <f t="shared" si="607"/>
        <v>4153885.4000000004</v>
      </c>
      <c r="I106" s="125">
        <f t="shared" si="607"/>
        <v>4102854.9600000004</v>
      </c>
      <c r="J106" s="125">
        <f t="shared" si="607"/>
        <v>3356314.0600000001</v>
      </c>
      <c r="K106" s="125">
        <f t="shared" si="607"/>
        <v>2400050.3600000003</v>
      </c>
      <c r="L106" s="127">
        <f t="shared" si="607"/>
        <v>2157399.9000000004</v>
      </c>
      <c r="M106" s="125">
        <f t="shared" si="607"/>
        <v>3066606.46</v>
      </c>
      <c r="N106" s="125">
        <f t="shared" si="607"/>
        <v>2613371.6499999999</v>
      </c>
      <c r="O106" s="125">
        <f t="shared" si="607"/>
        <v>2578747.7400000002</v>
      </c>
      <c r="P106" s="125">
        <f t="shared" si="607"/>
        <v>2245194.8300000001</v>
      </c>
      <c r="Q106" s="125">
        <f t="shared" si="607"/>
        <v>2430557.5899999999</v>
      </c>
      <c r="R106" s="125">
        <f t="shared" si="607"/>
        <v>2569760.1600000001</v>
      </c>
      <c r="S106" s="125">
        <f t="shared" si="607"/>
        <v>3452763.4100000001</v>
      </c>
      <c r="T106" s="125">
        <f t="shared" si="607"/>
        <v>4326547.9100000001</v>
      </c>
      <c r="U106" s="125">
        <f t="shared" si="607"/>
        <v>5246256.6799999997</v>
      </c>
      <c r="V106" s="125">
        <f t="shared" si="607"/>
        <v>3737711</v>
      </c>
      <c r="W106" s="125">
        <f t="shared" si="607"/>
        <v>5246256.6799999997</v>
      </c>
      <c r="X106" s="127">
        <f t="shared" si="607"/>
        <v>2432332.9899999998</v>
      </c>
      <c r="Y106" s="125">
        <f t="shared" si="607"/>
        <v>3124203</v>
      </c>
      <c r="Z106" s="125">
        <f t="shared" si="607"/>
        <v>3083171</v>
      </c>
      <c r="AA106" s="125">
        <f t="shared" si="607"/>
        <v>3468051.5699999998</v>
      </c>
      <c r="AB106" s="125">
        <f t="shared" si="607"/>
        <v>3027501.1999999997</v>
      </c>
      <c r="AC106" s="125">
        <f t="shared" si="607"/>
        <v>2716380.0699999998</v>
      </c>
      <c r="AD106" s="125">
        <f t="shared" si="607"/>
        <v>3087143.3300000005</v>
      </c>
      <c r="AE106" s="125">
        <f t="shared" si="607"/>
        <v>3808823</v>
      </c>
      <c r="AF106" s="125">
        <f t="shared" si="607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0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0">
        <v>3038781</v>
      </c>
      <c r="BI106" s="474">
        <v>3772078</v>
      </c>
      <c r="BJ106" s="537">
        <v>3751785</v>
      </c>
      <c r="BK106" s="300">
        <v>3760967</v>
      </c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532"/>
        <v>285834.59999999998</v>
      </c>
      <c r="BV106" s="128">
        <f t="shared" si="608" ref="BV106:BX106">SUM(BV101:BV105)</f>
        <v>-225005.75999999983</v>
      </c>
      <c r="BW106" s="128">
        <f t="shared" si="608"/>
        <v>103789.15000000002</v>
      </c>
      <c r="BX106" s="128">
        <f t="shared" si="608"/>
        <v>271646.88999999996</v>
      </c>
      <c r="BY106" s="128">
        <f t="shared" si="609" ref="BY106">SUM(BY101:BY105)</f>
        <v>510998.44000000018</v>
      </c>
      <c r="BZ106" s="128">
        <f t="shared" si="610" ref="BZ106:CH106">SUM(BZ101:BZ105)</f>
        <v>172662.51000000033</v>
      </c>
      <c r="CA106" s="128">
        <f t="shared" si="610"/>
        <v>1143401.7200000002</v>
      </c>
      <c r="CB106" s="128">
        <f t="shared" si="610"/>
        <v>381396.94000000006</v>
      </c>
      <c r="CC106" s="128">
        <f t="shared" si="610"/>
        <v>2846206.3200000003</v>
      </c>
      <c r="CD106" s="394">
        <f t="shared" si="610"/>
        <v>274933.08999999991</v>
      </c>
      <c r="CE106" s="417">
        <f t="shared" si="610"/>
        <v>57596.540000000066</v>
      </c>
      <c r="CF106" s="128">
        <f t="shared" si="610"/>
        <v>469799.34999999998</v>
      </c>
      <c r="CG106" s="128">
        <f t="shared" si="610"/>
        <v>889303.83000000007</v>
      </c>
      <c r="CH106" s="128">
        <f t="shared" si="610"/>
        <v>782306.37000000011</v>
      </c>
      <c r="CI106" s="128">
        <f t="shared" si="611" ref="CI106:CJ106">SUM(CI101:CI105)</f>
        <v>285822.48000000004</v>
      </c>
      <c r="CJ106" s="235">
        <f t="shared" si="611"/>
        <v>517383.16999999993</v>
      </c>
      <c r="CK106" s="235">
        <f t="shared" si="612" ref="CK106">SUM(CK101:CK105)</f>
        <v>356059.58999999979</v>
      </c>
      <c r="CL106" s="235">
        <f t="shared" si="613" ref="CL106:CM106">SUM(CL101:CL105)</f>
        <v>884674.94999999972</v>
      </c>
      <c r="CM106" s="260">
        <f t="shared" si="613"/>
        <v>59410.319999999949</v>
      </c>
      <c r="CN106" s="260">
        <f t="shared" si="614" ref="CN106:CO106">SUM(CN101:CN105)</f>
        <v>402838</v>
      </c>
      <c r="CO106" s="260">
        <f t="shared" si="614"/>
        <v>-1711057.6800000002</v>
      </c>
      <c r="CP106" s="374">
        <f t="shared" si="615" ref="CP106:CQ106">SUM(CP101:CP105)</f>
        <v>613667.01000000001</v>
      </c>
      <c r="CQ106" s="343">
        <f t="shared" si="615"/>
        <v>-157214</v>
      </c>
      <c r="CR106" s="260">
        <f t="shared" si="616" ref="CR106">SUM(CR101:CR105)</f>
        <v>489813</v>
      </c>
      <c r="CS106" s="260">
        <f t="shared" si="617" ref="CS106">SUM(CS101:CS105)</f>
        <v>177108.42999999993</v>
      </c>
      <c r="CT106" s="260">
        <f t="shared" si="618" ref="CT106">SUM(CT101:CT105)</f>
        <v>5483.7999999998428</v>
      </c>
      <c r="CU106" s="260">
        <f t="shared" si="619" ref="CU106">SUM(CU101:CU105)</f>
        <v>230496.93000000005</v>
      </c>
      <c r="CV106" s="260">
        <f t="shared" si="620" ref="CV106">SUM(CV101:CV105)</f>
        <v>-40925.329999999914</v>
      </c>
      <c r="CW106" s="260">
        <f t="shared" si="621" ref="CW106">SUM(CW101:CW105)</f>
        <v>-286395</v>
      </c>
      <c r="CX106" s="260">
        <f t="shared" si="622" ref="CX106">SUM(CX101:CX105)</f>
        <v>155673.14000000001</v>
      </c>
      <c r="CY106" s="260">
        <f t="shared" si="623" ref="CY106">SUM(CY101:CY105)</f>
        <v>536367</v>
      </c>
      <c r="CZ106" s="260">
        <f t="shared" si="624" ref="CZ106">SUM(CZ101:CZ105)</f>
        <v>223691</v>
      </c>
      <c r="DA106" s="260">
        <f t="shared" si="625" ref="DA106">SUM(DA101:DA105)</f>
        <v>-3264438</v>
      </c>
      <c r="DB106" s="374">
        <f t="shared" si="626" ref="DB106">SUM(DB101:DB105)</f>
        <v>-2128129</v>
      </c>
      <c r="DC106" s="374">
        <f t="shared" si="627" ref="DC106">SUM(DC101:DC105)</f>
        <v>-2479603</v>
      </c>
      <c r="DD106" s="374">
        <f t="shared" si="628" ref="DD106">SUM(DD101:DD105)</f>
        <v>-3130651</v>
      </c>
      <c r="DE106" s="374">
        <f t="shared" si="629" ref="DE106">SUM(DE101:DE105)</f>
        <v>157877</v>
      </c>
      <c r="DF106" s="374">
        <f t="shared" si="630" ref="DF106">SUM(DF101:DF105)</f>
        <v>5363</v>
      </c>
      <c r="DG106" s="374">
        <f t="shared" si="631" ref="DG106">SUM(DG101:DG105)</f>
        <v>473955</v>
      </c>
      <c r="DH106" s="374">
        <f t="shared" si="632" ref="DH106">SUM(DH101:DH105)</f>
        <v>235219</v>
      </c>
      <c r="DI106" s="374">
        <f t="shared" si="633" ref="DI106">SUM(DI101:DI105)</f>
        <v>88703</v>
      </c>
      <c r="DJ106" s="374">
        <f t="shared" si="634" ref="DJ106">SUM(DJ101:DJ105)</f>
        <v>380919</v>
      </c>
      <c r="DK106" s="374">
        <f t="shared" si="635" ref="DK106:DL106">SUM(DK101:DK105)</f>
        <v>-437624</v>
      </c>
      <c r="DL106" s="374">
        <f t="shared" si="635"/>
        <v>267427</v>
      </c>
      <c r="DM106" s="374">
        <f t="shared" si="636" ref="DM106:DN106">SUM(DM101:DM105)</f>
        <v>3234219</v>
      </c>
      <c r="DN106" s="374">
        <f t="shared" si="636"/>
        <v>2120910</v>
      </c>
      <c r="DO106" s="374">
        <f t="shared" si="637" ref="DO106:DP106">SUM(DO101:DO105)</f>
        <v>3284692</v>
      </c>
      <c r="DP106" s="374">
        <f t="shared" si="637"/>
        <v>3309452</v>
      </c>
      <c r="DQ106" s="374">
        <f t="shared" si="638" ref="DQ106">SUM(DQ101:DQ105)</f>
        <v>-42070</v>
      </c>
      <c r="EA106" s="330"/>
      <c r="EB106" s="38">
        <f t="shared" si="532"/>
        <v>3760967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530"/>
      <c r="BK107" s="293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54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1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1">
        <v>11062</v>
      </c>
      <c r="BI108" s="475">
        <v>13010</v>
      </c>
      <c r="BJ108" s="538">
        <v>12520</v>
      </c>
      <c r="BK108" s="301">
        <v>11970</v>
      </c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639" ref="BU108:CD112">O108-C108</f>
        <v>1081</v>
      </c>
      <c r="BV108" s="98">
        <f t="shared" si="639"/>
        <v>112</v>
      </c>
      <c r="BW108" s="98">
        <f t="shared" si="639"/>
        <v>-331</v>
      </c>
      <c r="BX108" s="98">
        <f t="shared" si="639"/>
        <v>1377</v>
      </c>
      <c r="BY108" s="98">
        <f t="shared" si="639"/>
        <v>941</v>
      </c>
      <c r="BZ108" s="98">
        <f t="shared" si="639"/>
        <v>-207</v>
      </c>
      <c r="CA108" s="98">
        <f t="shared" si="639"/>
        <v>1811</v>
      </c>
      <c r="CB108" s="98">
        <f t="shared" si="639"/>
        <v>-755</v>
      </c>
      <c r="CC108" s="98">
        <f t="shared" si="639"/>
        <v>1862</v>
      </c>
      <c r="CD108" s="395">
        <f t="shared" si="639"/>
        <v>-261</v>
      </c>
      <c r="CE108" s="418">
        <f t="shared" si="640" ref="CE108:CN112">Y108-M108</f>
        <v>-1178</v>
      </c>
      <c r="CF108" s="98">
        <f t="shared" si="640"/>
        <v>-666</v>
      </c>
      <c r="CG108" s="98">
        <f t="shared" si="640"/>
        <v>1014</v>
      </c>
      <c r="CH108" s="98">
        <f t="shared" si="640"/>
        <v>264</v>
      </c>
      <c r="CI108" s="98">
        <f t="shared" si="640"/>
        <v>255</v>
      </c>
      <c r="CJ108" s="236">
        <f t="shared" si="640"/>
        <v>82</v>
      </c>
      <c r="CK108" s="236">
        <f t="shared" si="640"/>
        <v>-228</v>
      </c>
      <c r="CL108" s="236">
        <f t="shared" si="640"/>
        <v>721</v>
      </c>
      <c r="CM108" s="261">
        <f t="shared" si="640"/>
        <v>-998</v>
      </c>
      <c r="CN108" s="261">
        <f t="shared" si="640"/>
        <v>856</v>
      </c>
      <c r="CO108" s="261">
        <f t="shared" si="641" ref="CO108:CX112">AI108-W108</f>
        <v>-656</v>
      </c>
      <c r="CP108" s="375">
        <f t="shared" si="641"/>
        <v>1447</v>
      </c>
      <c r="CQ108" s="344">
        <f t="shared" si="641"/>
        <v>188</v>
      </c>
      <c r="CR108" s="261">
        <f t="shared" si="641"/>
        <v>352</v>
      </c>
      <c r="CS108" s="261">
        <f t="shared" si="641"/>
        <v>-192</v>
      </c>
      <c r="CT108" s="261">
        <f t="shared" si="641"/>
        <v>93</v>
      </c>
      <c r="CU108" s="261">
        <f t="shared" si="641"/>
        <v>283</v>
      </c>
      <c r="CV108" s="261">
        <f t="shared" si="641"/>
        <v>-417</v>
      </c>
      <c r="CW108" s="261">
        <f t="shared" si="641"/>
        <v>-306</v>
      </c>
      <c r="CX108" s="261">
        <f t="shared" si="641"/>
        <v>733</v>
      </c>
      <c r="CY108" s="261">
        <f t="shared" si="642" ref="CY108:DH112">AS108-AG108</f>
        <v>315</v>
      </c>
      <c r="CZ108" s="261">
        <f t="shared" si="642"/>
        <v>-742</v>
      </c>
      <c r="DA108" s="261">
        <f t="shared" si="642"/>
        <v>-10620</v>
      </c>
      <c r="DB108" s="375">
        <f t="shared" si="642"/>
        <v>-9255</v>
      </c>
      <c r="DC108" s="375">
        <f t="shared" si="642"/>
        <v>-9885</v>
      </c>
      <c r="DD108" s="375">
        <f t="shared" si="642"/>
        <v>-10067</v>
      </c>
      <c r="DE108" s="375">
        <f t="shared" si="642"/>
        <v>595</v>
      </c>
      <c r="DF108" s="375">
        <f t="shared" si="642"/>
        <v>-871</v>
      </c>
      <c r="DG108" s="375">
        <f t="shared" si="642"/>
        <v>876</v>
      </c>
      <c r="DH108" s="375">
        <f t="shared" si="642"/>
        <v>175</v>
      </c>
      <c r="DI108" s="375">
        <f t="shared" si="643" ref="DI108:DQ112">BC108-AQ108</f>
        <v>-527</v>
      </c>
      <c r="DJ108" s="375">
        <f t="shared" si="643"/>
        <v>92</v>
      </c>
      <c r="DK108" s="375">
        <f t="shared" si="643"/>
        <v>860</v>
      </c>
      <c r="DL108" s="375">
        <f t="shared" si="643"/>
        <v>566</v>
      </c>
      <c r="DM108" s="375">
        <f t="shared" si="643"/>
        <v>11089</v>
      </c>
      <c r="DN108" s="375">
        <f t="shared" si="643"/>
        <v>8137</v>
      </c>
      <c r="DO108" s="375">
        <f t="shared" si="643"/>
        <v>11299</v>
      </c>
      <c r="DP108" s="375">
        <f t="shared" si="643"/>
        <v>10873</v>
      </c>
      <c r="DQ108" s="375">
        <f t="shared" si="643"/>
        <v>-1141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11970</v>
      </c>
    </row>
    <row r="109" spans="1:132" s="52" customFormat="1" ht="1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1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1">
        <v>133</v>
      </c>
      <c r="BI109" s="475">
        <v>173</v>
      </c>
      <c r="BJ109" s="538">
        <v>153</v>
      </c>
      <c r="BK109" s="301">
        <v>146</v>
      </c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639"/>
        <v>5</v>
      </c>
      <c r="BV109" s="98">
        <f t="shared" si="639"/>
        <v>21</v>
      </c>
      <c r="BW109" s="98">
        <f t="shared" si="639"/>
        <v>-16</v>
      </c>
      <c r="BX109" s="98">
        <f t="shared" si="639"/>
        <v>13</v>
      </c>
      <c r="BY109" s="98">
        <f t="shared" si="639"/>
        <v>21</v>
      </c>
      <c r="BZ109" s="98">
        <f t="shared" si="639"/>
        <v>20</v>
      </c>
      <c r="CA109" s="98">
        <f t="shared" si="639"/>
        <v>16</v>
      </c>
      <c r="CB109" s="98">
        <f t="shared" si="639"/>
        <v>-17</v>
      </c>
      <c r="CC109" s="98">
        <f t="shared" si="639"/>
        <v>41</v>
      </c>
      <c r="CD109" s="395">
        <f t="shared" si="639"/>
        <v>30</v>
      </c>
      <c r="CE109" s="418">
        <f t="shared" si="640"/>
        <v>3</v>
      </c>
      <c r="CF109" s="98">
        <f t="shared" si="640"/>
        <v>-4</v>
      </c>
      <c r="CG109" s="98">
        <f t="shared" si="640"/>
        <v>74</v>
      </c>
      <c r="CH109" s="98">
        <f t="shared" si="640"/>
        <v>52</v>
      </c>
      <c r="CI109" s="98">
        <f t="shared" si="640"/>
        <v>63</v>
      </c>
      <c r="CJ109" s="236">
        <f t="shared" si="640"/>
        <v>98</v>
      </c>
      <c r="CK109" s="236">
        <f t="shared" si="640"/>
        <v>35</v>
      </c>
      <c r="CL109" s="236">
        <f t="shared" si="640"/>
        <v>93</v>
      </c>
      <c r="CM109" s="261">
        <f t="shared" si="640"/>
        <v>51</v>
      </c>
      <c r="CN109" s="261">
        <f t="shared" si="640"/>
        <v>66</v>
      </c>
      <c r="CO109" s="261">
        <f t="shared" si="641"/>
        <v>100</v>
      </c>
      <c r="CP109" s="375">
        <f t="shared" si="641"/>
        <v>33</v>
      </c>
      <c r="CQ109" s="344">
        <f t="shared" si="641"/>
        <v>13</v>
      </c>
      <c r="CR109" s="261">
        <f t="shared" si="641"/>
        <v>29</v>
      </c>
      <c r="CS109" s="261">
        <f t="shared" si="641"/>
        <v>-4</v>
      </c>
      <c r="CT109" s="261">
        <f t="shared" si="641"/>
        <v>-44</v>
      </c>
      <c r="CU109" s="261">
        <f t="shared" si="641"/>
        <v>-21</v>
      </c>
      <c r="CV109" s="261">
        <f t="shared" si="641"/>
        <v>-32</v>
      </c>
      <c r="CW109" s="261">
        <f t="shared" si="641"/>
        <v>-19</v>
      </c>
      <c r="CX109" s="261">
        <f t="shared" si="641"/>
        <v>-46</v>
      </c>
      <c r="CY109" s="261">
        <f t="shared" si="642"/>
        <v>23</v>
      </c>
      <c r="CZ109" s="261">
        <f t="shared" si="642"/>
        <v>-39</v>
      </c>
      <c r="DA109" s="261">
        <f t="shared" si="642"/>
        <v>-201</v>
      </c>
      <c r="DB109" s="375">
        <f t="shared" si="642"/>
        <v>-153</v>
      </c>
      <c r="DC109" s="375">
        <f t="shared" si="642"/>
        <v>-140</v>
      </c>
      <c r="DD109" s="375">
        <f t="shared" si="642"/>
        <v>-150</v>
      </c>
      <c r="DE109" s="375">
        <f t="shared" si="642"/>
        <v>-30</v>
      </c>
      <c r="DF109" s="375">
        <f t="shared" si="642"/>
        <v>-16</v>
      </c>
      <c r="DG109" s="375">
        <f t="shared" si="642"/>
        <v>-7</v>
      </c>
      <c r="DH109" s="375">
        <f t="shared" si="642"/>
        <v>-41</v>
      </c>
      <c r="DI109" s="375">
        <f t="shared" si="643"/>
        <v>-13</v>
      </c>
      <c r="DJ109" s="375">
        <f t="shared" si="643"/>
        <v>-26</v>
      </c>
      <c r="DK109" s="375">
        <f t="shared" si="643"/>
        <v>-60</v>
      </c>
      <c r="DL109" s="375">
        <f t="shared" si="643"/>
        <v>11</v>
      </c>
      <c r="DM109" s="375">
        <f t="shared" si="643"/>
        <v>113</v>
      </c>
      <c r="DN109" s="375">
        <f t="shared" si="643"/>
        <v>88</v>
      </c>
      <c r="DO109" s="375">
        <f t="shared" si="643"/>
        <v>135</v>
      </c>
      <c r="DP109" s="375">
        <f t="shared" si="643"/>
        <v>123</v>
      </c>
      <c r="DQ109" s="375">
        <f t="shared" si="643"/>
        <v>-24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146</v>
      </c>
    </row>
    <row r="110" spans="1:132" s="52" customFormat="1" ht="1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1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1">
        <v>1646</v>
      </c>
      <c r="BI110" s="475">
        <v>2128</v>
      </c>
      <c r="BJ110" s="538">
        <v>1983</v>
      </c>
      <c r="BK110" s="301">
        <v>1892</v>
      </c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639"/>
        <v>277</v>
      </c>
      <c r="BV110" s="98">
        <f t="shared" si="639"/>
        <v>-450</v>
      </c>
      <c r="BW110" s="98">
        <f t="shared" si="639"/>
        <v>62</v>
      </c>
      <c r="BX110" s="98">
        <f t="shared" si="639"/>
        <v>752</v>
      </c>
      <c r="BY110" s="98">
        <f t="shared" si="639"/>
        <v>74</v>
      </c>
      <c r="BZ110" s="98">
        <f t="shared" si="639"/>
        <v>87</v>
      </c>
      <c r="CA110" s="98">
        <f t="shared" si="639"/>
        <v>503</v>
      </c>
      <c r="CB110" s="98">
        <f t="shared" si="639"/>
        <v>-58</v>
      </c>
      <c r="CC110" s="98">
        <f t="shared" si="639"/>
        <v>491</v>
      </c>
      <c r="CD110" s="395">
        <f t="shared" si="639"/>
        <v>84</v>
      </c>
      <c r="CE110" s="418">
        <f t="shared" si="640"/>
        <v>89</v>
      </c>
      <c r="CF110" s="98">
        <f t="shared" si="640"/>
        <v>9</v>
      </c>
      <c r="CG110" s="98">
        <f t="shared" si="640"/>
        <v>118</v>
      </c>
      <c r="CH110" s="98">
        <f t="shared" si="640"/>
        <v>296</v>
      </c>
      <c r="CI110" s="98">
        <f t="shared" si="640"/>
        <v>-24</v>
      </c>
      <c r="CJ110" s="236">
        <f t="shared" si="640"/>
        <v>-507</v>
      </c>
      <c r="CK110" s="236">
        <f t="shared" si="640"/>
        <v>34</v>
      </c>
      <c r="CL110" s="236">
        <f t="shared" si="640"/>
        <v>77</v>
      </c>
      <c r="CM110" s="261">
        <f t="shared" si="640"/>
        <v>-325</v>
      </c>
      <c r="CN110" s="261">
        <f t="shared" si="640"/>
        <v>68</v>
      </c>
      <c r="CO110" s="261">
        <f t="shared" si="641"/>
        <v>-278</v>
      </c>
      <c r="CP110" s="375">
        <f t="shared" si="641"/>
        <v>432</v>
      </c>
      <c r="CQ110" s="344">
        <f t="shared" si="641"/>
        <v>-408</v>
      </c>
      <c r="CR110" s="261">
        <f t="shared" si="641"/>
        <v>-83</v>
      </c>
      <c r="CS110" s="261">
        <f t="shared" si="641"/>
        <v>-36</v>
      </c>
      <c r="CT110" s="261">
        <f t="shared" si="641"/>
        <v>279</v>
      </c>
      <c r="CU110" s="261">
        <f t="shared" si="641"/>
        <v>-209</v>
      </c>
      <c r="CV110" s="261">
        <f t="shared" si="641"/>
        <v>-281</v>
      </c>
      <c r="CW110" s="261">
        <f t="shared" si="641"/>
        <v>-463</v>
      </c>
      <c r="CX110" s="261">
        <f t="shared" si="641"/>
        <v>265</v>
      </c>
      <c r="CY110" s="261">
        <f t="shared" si="642"/>
        <v>-358</v>
      </c>
      <c r="CZ110" s="261">
        <f t="shared" si="642"/>
        <v>47</v>
      </c>
      <c r="DA110" s="261">
        <f t="shared" si="642"/>
        <v>-1697</v>
      </c>
      <c r="DB110" s="375">
        <f t="shared" si="642"/>
        <v>-1211</v>
      </c>
      <c r="DC110" s="375">
        <f t="shared" si="642"/>
        <v>-1845</v>
      </c>
      <c r="DD110" s="375">
        <f t="shared" si="642"/>
        <v>-1516</v>
      </c>
      <c r="DE110" s="375">
        <f t="shared" si="642"/>
        <v>267</v>
      </c>
      <c r="DF110" s="375">
        <f t="shared" si="642"/>
        <v>-329</v>
      </c>
      <c r="DG110" s="375">
        <f t="shared" si="642"/>
        <v>462</v>
      </c>
      <c r="DH110" s="375">
        <f t="shared" si="642"/>
        <v>351</v>
      </c>
      <c r="DI110" s="375">
        <f t="shared" si="643"/>
        <v>170</v>
      </c>
      <c r="DJ110" s="375">
        <f t="shared" si="643"/>
        <v>-114</v>
      </c>
      <c r="DK110" s="375">
        <f t="shared" si="643"/>
        <v>430</v>
      </c>
      <c r="DL110" s="375">
        <f t="shared" si="643"/>
        <v>91</v>
      </c>
      <c r="DM110" s="375">
        <f t="shared" si="643"/>
        <v>1883</v>
      </c>
      <c r="DN110" s="375">
        <f t="shared" si="643"/>
        <v>1108</v>
      </c>
      <c r="DO110" s="375">
        <f t="shared" si="643"/>
        <v>1812</v>
      </c>
      <c r="DP110" s="375">
        <f t="shared" si="643"/>
        <v>1724</v>
      </c>
      <c r="DQ110" s="375">
        <f t="shared" si="643"/>
        <v>-266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1892</v>
      </c>
    </row>
    <row r="111" spans="1:132" s="52" customFormat="1" ht="1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1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1">
        <v>114</v>
      </c>
      <c r="BI111" s="475">
        <v>106</v>
      </c>
      <c r="BJ111" s="538">
        <v>156</v>
      </c>
      <c r="BK111" s="301">
        <v>168</v>
      </c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639"/>
        <v>22</v>
      </c>
      <c r="BV111" s="98">
        <f t="shared" si="639"/>
        <v>-79</v>
      </c>
      <c r="BW111" s="98">
        <f t="shared" si="639"/>
        <v>116</v>
      </c>
      <c r="BX111" s="98">
        <f t="shared" si="639"/>
        <v>11</v>
      </c>
      <c r="BY111" s="98">
        <f t="shared" si="639"/>
        <v>-1</v>
      </c>
      <c r="BZ111" s="98">
        <f t="shared" si="639"/>
        <v>-28</v>
      </c>
      <c r="CA111" s="98">
        <f t="shared" si="639"/>
        <v>29</v>
      </c>
      <c r="CB111" s="98">
        <f t="shared" si="639"/>
        <v>-19</v>
      </c>
      <c r="CC111" s="98">
        <f t="shared" si="639"/>
        <v>14</v>
      </c>
      <c r="CD111" s="395">
        <f t="shared" si="639"/>
        <v>3</v>
      </c>
      <c r="CE111" s="418">
        <f t="shared" si="640"/>
        <v>63</v>
      </c>
      <c r="CF111" s="98">
        <f t="shared" si="640"/>
        <v>-88</v>
      </c>
      <c r="CG111" s="98">
        <f t="shared" si="640"/>
        <v>-48</v>
      </c>
      <c r="CH111" s="98">
        <f t="shared" si="640"/>
        <v>39</v>
      </c>
      <c r="CI111" s="98">
        <f t="shared" si="640"/>
        <v>-160</v>
      </c>
      <c r="CJ111" s="236">
        <f t="shared" si="640"/>
        <v>-58</v>
      </c>
      <c r="CK111" s="236">
        <f t="shared" si="640"/>
        <v>-1</v>
      </c>
      <c r="CL111" s="236">
        <f t="shared" si="640"/>
        <v>39</v>
      </c>
      <c r="CM111" s="261">
        <f t="shared" si="640"/>
        <v>-34</v>
      </c>
      <c r="CN111" s="261">
        <f t="shared" si="640"/>
        <v>-3</v>
      </c>
      <c r="CO111" s="261">
        <f t="shared" si="641"/>
        <v>-9</v>
      </c>
      <c r="CP111" s="375">
        <f t="shared" si="641"/>
        <v>25</v>
      </c>
      <c r="CQ111" s="344">
        <f t="shared" si="641"/>
        <v>-89</v>
      </c>
      <c r="CR111" s="261">
        <f t="shared" si="641"/>
        <v>-61</v>
      </c>
      <c r="CS111" s="261">
        <f t="shared" si="641"/>
        <v>-27</v>
      </c>
      <c r="CT111" s="261">
        <f t="shared" si="641"/>
        <v>-13</v>
      </c>
      <c r="CU111" s="261">
        <f t="shared" si="641"/>
        <v>-53</v>
      </c>
      <c r="CV111" s="261">
        <f t="shared" si="641"/>
        <v>-50</v>
      </c>
      <c r="CW111" s="261">
        <f t="shared" si="641"/>
        <v>-96</v>
      </c>
      <c r="CX111" s="261">
        <f t="shared" si="641"/>
        <v>-63</v>
      </c>
      <c r="CY111" s="261">
        <f t="shared" si="642"/>
        <v>-71</v>
      </c>
      <c r="CZ111" s="261">
        <f t="shared" si="642"/>
        <v>17</v>
      </c>
      <c r="DA111" s="261">
        <f t="shared" si="642"/>
        <v>-178</v>
      </c>
      <c r="DB111" s="375">
        <f t="shared" si="642"/>
        <v>-61</v>
      </c>
      <c r="DC111" s="375">
        <f t="shared" si="642"/>
        <v>-145</v>
      </c>
      <c r="DD111" s="375">
        <f t="shared" si="642"/>
        <v>-80</v>
      </c>
      <c r="DE111" s="375">
        <f t="shared" si="642"/>
        <v>88</v>
      </c>
      <c r="DF111" s="375">
        <f t="shared" si="642"/>
        <v>71</v>
      </c>
      <c r="DG111" s="375">
        <f t="shared" si="642"/>
        <v>101</v>
      </c>
      <c r="DH111" s="375">
        <f t="shared" si="642"/>
        <v>-5</v>
      </c>
      <c r="DI111" s="375">
        <f t="shared" si="643"/>
        <v>118</v>
      </c>
      <c r="DJ111" s="375">
        <f t="shared" si="643"/>
        <v>74</v>
      </c>
      <c r="DK111" s="375">
        <f t="shared" si="643"/>
        <v>80</v>
      </c>
      <c r="DL111" s="375">
        <f t="shared" si="643"/>
        <v>43</v>
      </c>
      <c r="DM111" s="375">
        <f t="shared" si="643"/>
        <v>180</v>
      </c>
      <c r="DN111" s="375">
        <f t="shared" si="643"/>
        <v>94</v>
      </c>
      <c r="DO111" s="375">
        <f t="shared" si="643"/>
        <v>96</v>
      </c>
      <c r="DP111" s="375">
        <f t="shared" si="643"/>
        <v>140</v>
      </c>
      <c r="DQ111" s="375">
        <f t="shared" si="643"/>
        <v>-14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168</v>
      </c>
    </row>
    <row r="112" spans="1:132" s="52" customFormat="1" ht="1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1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1">
        <v>10</v>
      </c>
      <c r="BI112" s="475">
        <v>12</v>
      </c>
      <c r="BJ112" s="538">
        <v>10</v>
      </c>
      <c r="BK112" s="301">
        <v>10</v>
      </c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639"/>
        <v>153</v>
      </c>
      <c r="BV112" s="98">
        <f t="shared" si="639"/>
        <v>87</v>
      </c>
      <c r="BW112" s="98">
        <f t="shared" si="639"/>
        <v>38</v>
      </c>
      <c r="BX112" s="98">
        <f t="shared" si="639"/>
        <v>1</v>
      </c>
      <c r="BY112" s="98">
        <f t="shared" si="639"/>
        <v>-1</v>
      </c>
      <c r="BZ112" s="98">
        <f t="shared" si="639"/>
        <v>-2</v>
      </c>
      <c r="CA112" s="98">
        <f t="shared" si="639"/>
        <v>1</v>
      </c>
      <c r="CB112" s="98">
        <f t="shared" si="639"/>
        <v>-2</v>
      </c>
      <c r="CC112" s="98">
        <f t="shared" si="639"/>
        <v>0</v>
      </c>
      <c r="CD112" s="395">
        <f t="shared" si="639"/>
        <v>-2</v>
      </c>
      <c r="CE112" s="418">
        <f t="shared" si="640"/>
        <v>0</v>
      </c>
      <c r="CF112" s="98">
        <f t="shared" si="640"/>
        <v>-6</v>
      </c>
      <c r="CG112" s="98">
        <f t="shared" si="640"/>
        <v>-154</v>
      </c>
      <c r="CH112" s="98">
        <f t="shared" si="640"/>
        <v>-87</v>
      </c>
      <c r="CI112" s="98">
        <f t="shared" si="640"/>
        <v>-40</v>
      </c>
      <c r="CJ112" s="236">
        <f t="shared" si="640"/>
        <v>1</v>
      </c>
      <c r="CK112" s="236">
        <f t="shared" si="640"/>
        <v>-2</v>
      </c>
      <c r="CL112" s="236">
        <f t="shared" si="640"/>
        <v>3</v>
      </c>
      <c r="CM112" s="261">
        <f t="shared" si="640"/>
        <v>1</v>
      </c>
      <c r="CN112" s="261">
        <f t="shared" si="640"/>
        <v>0</v>
      </c>
      <c r="CO112" s="261">
        <f t="shared" si="641"/>
        <v>0</v>
      </c>
      <c r="CP112" s="375">
        <f t="shared" si="641"/>
        <v>18</v>
      </c>
      <c r="CQ112" s="344">
        <f t="shared" si="641"/>
        <v>-10</v>
      </c>
      <c r="CR112" s="261">
        <f t="shared" si="641"/>
        <v>1</v>
      </c>
      <c r="CS112" s="261">
        <f t="shared" si="641"/>
        <v>-2</v>
      </c>
      <c r="CT112" s="261">
        <f t="shared" si="641"/>
        <v>-2</v>
      </c>
      <c r="CU112" s="261">
        <f t="shared" si="641"/>
        <v>4</v>
      </c>
      <c r="CV112" s="261">
        <f t="shared" si="641"/>
        <v>-1</v>
      </c>
      <c r="CW112" s="261">
        <f t="shared" si="641"/>
        <v>-2</v>
      </c>
      <c r="CX112" s="261">
        <f t="shared" si="641"/>
        <v>3</v>
      </c>
      <c r="CY112" s="261">
        <f t="shared" si="642"/>
        <v>-4</v>
      </c>
      <c r="CZ112" s="261">
        <f t="shared" si="642"/>
        <v>-1</v>
      </c>
      <c r="DA112" s="261">
        <f t="shared" si="642"/>
        <v>-12</v>
      </c>
      <c r="DB112" s="375">
        <f t="shared" si="642"/>
        <v>-22</v>
      </c>
      <c r="DC112" s="375">
        <f t="shared" si="642"/>
        <v>-5</v>
      </c>
      <c r="DD112" s="375">
        <f t="shared" si="642"/>
        <v>-7</v>
      </c>
      <c r="DE112" s="375">
        <f t="shared" si="642"/>
        <v>3</v>
      </c>
      <c r="DF112" s="375">
        <f t="shared" si="642"/>
        <v>-1</v>
      </c>
      <c r="DG112" s="375">
        <f t="shared" si="642"/>
        <v>-4</v>
      </c>
      <c r="DH112" s="375">
        <f t="shared" si="642"/>
        <v>0</v>
      </c>
      <c r="DI112" s="375">
        <f t="shared" si="643"/>
        <v>3</v>
      </c>
      <c r="DJ112" s="375">
        <f t="shared" si="643"/>
        <v>-6</v>
      </c>
      <c r="DK112" s="375">
        <f t="shared" si="643"/>
        <v>2</v>
      </c>
      <c r="DL112" s="375">
        <f t="shared" si="643"/>
        <v>2</v>
      </c>
      <c r="DM112" s="375">
        <f t="shared" si="643"/>
        <v>7</v>
      </c>
      <c r="DN112" s="375">
        <f t="shared" si="643"/>
        <v>4</v>
      </c>
      <c r="DO112" s="375">
        <f t="shared" si="643"/>
        <v>10</v>
      </c>
      <c r="DP112" s="375">
        <f t="shared" si="643"/>
        <v>7</v>
      </c>
      <c r="DQ112" s="375">
        <f t="shared" si="643"/>
        <v>-4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10</v>
      </c>
    </row>
    <row r="113" spans="1:132" s="66" customFormat="1" ht="15.75" thickBot="1">
      <c r="A113" s="140"/>
      <c r="B113" s="60" t="s">
        <v>144</v>
      </c>
      <c r="C113" s="61">
        <f>SUM(C108:C112)</f>
        <v>12431</v>
      </c>
      <c r="D113" s="62">
        <f t="shared" si="644" ref="D113:EB120">SUM(D108:D112)</f>
        <v>13470</v>
      </c>
      <c r="E113" s="62">
        <f t="shared" si="644"/>
        <v>13747</v>
      </c>
      <c r="F113" s="64">
        <f t="shared" si="644"/>
        <v>12616</v>
      </c>
      <c r="G113" s="62">
        <f t="shared" si="644"/>
        <v>13598</v>
      </c>
      <c r="H113" s="62">
        <f t="shared" si="644"/>
        <v>13504</v>
      </c>
      <c r="I113" s="62">
        <f t="shared" si="644"/>
        <v>12730</v>
      </c>
      <c r="J113" s="62">
        <f t="shared" si="644"/>
        <v>14665</v>
      </c>
      <c r="K113" s="62">
        <f t="shared" si="644"/>
        <v>12682</v>
      </c>
      <c r="L113" s="63">
        <f t="shared" si="644"/>
        <v>12427</v>
      </c>
      <c r="M113" s="62">
        <f t="shared" si="644"/>
        <v>15426</v>
      </c>
      <c r="N113" s="62">
        <f t="shared" si="644"/>
        <v>14292</v>
      </c>
      <c r="O113" s="62">
        <f t="shared" si="644"/>
        <v>13969</v>
      </c>
      <c r="P113" s="62">
        <f t="shared" si="644"/>
        <v>13161</v>
      </c>
      <c r="Q113" s="62">
        <f t="shared" si="644"/>
        <v>13616</v>
      </c>
      <c r="R113" s="62">
        <f t="shared" si="644"/>
        <v>14770</v>
      </c>
      <c r="S113" s="62">
        <f t="shared" si="644"/>
        <v>14632</v>
      </c>
      <c r="T113" s="62">
        <f t="shared" si="644"/>
        <v>13374</v>
      </c>
      <c r="U113" s="62">
        <f t="shared" si="644"/>
        <v>15090</v>
      </c>
      <c r="V113" s="62">
        <f t="shared" si="644"/>
        <v>13814</v>
      </c>
      <c r="W113" s="62">
        <f t="shared" si="644"/>
        <v>15090</v>
      </c>
      <c r="X113" s="63">
        <f t="shared" si="644"/>
        <v>12281</v>
      </c>
      <c r="Y113" s="62">
        <f t="shared" si="644"/>
        <v>14403</v>
      </c>
      <c r="Z113" s="62">
        <f t="shared" si="644"/>
        <v>13537</v>
      </c>
      <c r="AA113" s="62">
        <f t="shared" si="644"/>
        <v>14973</v>
      </c>
      <c r="AB113" s="62">
        <f t="shared" si="644"/>
        <v>13725</v>
      </c>
      <c r="AC113" s="62">
        <f t="shared" si="644"/>
        <v>13710</v>
      </c>
      <c r="AD113" s="62">
        <f t="shared" si="644"/>
        <v>14386</v>
      </c>
      <c r="AE113" s="62">
        <f t="shared" si="644"/>
        <v>14470</v>
      </c>
      <c r="AF113" s="62">
        <f t="shared" si="644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89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89">
        <v>12965</v>
      </c>
      <c r="BI113" s="463">
        <v>15429</v>
      </c>
      <c r="BJ113" s="526">
        <v>14822</v>
      </c>
      <c r="BK113" s="289">
        <v>14186</v>
      </c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44"/>
        <v>1538</v>
      </c>
      <c r="BV113" s="65">
        <f t="shared" si="645" ref="BV113:BX113">SUM(BV108:BV112)</f>
        <v>-309</v>
      </c>
      <c r="BW113" s="65">
        <f t="shared" si="645"/>
        <v>-131</v>
      </c>
      <c r="BX113" s="65">
        <f t="shared" si="645"/>
        <v>2154</v>
      </c>
      <c r="BY113" s="65">
        <f t="shared" si="646" ref="BY113">SUM(BY108:BY112)</f>
        <v>1034</v>
      </c>
      <c r="BZ113" s="65">
        <f t="shared" si="647" ref="BZ113:CH113">SUM(BZ108:BZ112)</f>
        <v>-130</v>
      </c>
      <c r="CA113" s="65">
        <f t="shared" si="647"/>
        <v>2360</v>
      </c>
      <c r="CB113" s="65">
        <f t="shared" si="647"/>
        <v>-851</v>
      </c>
      <c r="CC113" s="65">
        <f t="shared" si="647"/>
        <v>2408</v>
      </c>
      <c r="CD113" s="383">
        <f t="shared" si="647"/>
        <v>-146</v>
      </c>
      <c r="CE113" s="406">
        <f t="shared" si="647"/>
        <v>-1023</v>
      </c>
      <c r="CF113" s="65">
        <f t="shared" si="647"/>
        <v>-755</v>
      </c>
      <c r="CG113" s="65">
        <f t="shared" si="647"/>
        <v>1004</v>
      </c>
      <c r="CH113" s="65">
        <f t="shared" si="647"/>
        <v>564</v>
      </c>
      <c r="CI113" s="65">
        <f t="shared" si="648" ref="CI113:CJ113">SUM(CI108:CI112)</f>
        <v>94</v>
      </c>
      <c r="CJ113" s="224">
        <f t="shared" si="648"/>
        <v>-384</v>
      </c>
      <c r="CK113" s="224">
        <f t="shared" si="649" ref="CK113">SUM(CK108:CK112)</f>
        <v>-162</v>
      </c>
      <c r="CL113" s="224">
        <f t="shared" si="650" ref="CL113:CM113">SUM(CL108:CL112)</f>
        <v>933</v>
      </c>
      <c r="CM113" s="250">
        <f t="shared" si="650"/>
        <v>-1305</v>
      </c>
      <c r="CN113" s="250">
        <f t="shared" si="651" ref="CN113:CO113">SUM(CN108:CN112)</f>
        <v>987</v>
      </c>
      <c r="CO113" s="250">
        <f t="shared" si="651"/>
        <v>-843</v>
      </c>
      <c r="CP113" s="363">
        <f t="shared" si="652" ref="CP113:CQ113">SUM(CP108:CP112)</f>
        <v>1955</v>
      </c>
      <c r="CQ113" s="332">
        <f t="shared" si="652"/>
        <v>-306</v>
      </c>
      <c r="CR113" s="250">
        <f t="shared" si="653" ref="CR113">SUM(CR108:CR112)</f>
        <v>238</v>
      </c>
      <c r="CS113" s="250">
        <f t="shared" si="654" ref="CS113">SUM(CS108:CS112)</f>
        <v>-261</v>
      </c>
      <c r="CT113" s="250">
        <f t="shared" si="655" ref="CT113">SUM(CT108:CT112)</f>
        <v>313</v>
      </c>
      <c r="CU113" s="250">
        <f t="shared" si="656" ref="CU113">SUM(CU108:CU112)</f>
        <v>4</v>
      </c>
      <c r="CV113" s="250">
        <f t="shared" si="657" ref="CV113">SUM(CV108:CV112)</f>
        <v>-781</v>
      </c>
      <c r="CW113" s="250">
        <f t="shared" si="658" ref="CW113">SUM(CW108:CW112)</f>
        <v>-886</v>
      </c>
      <c r="CX113" s="250">
        <f t="shared" si="659" ref="CX113">SUM(CX108:CX112)</f>
        <v>892</v>
      </c>
      <c r="CY113" s="250">
        <f t="shared" si="660" ref="CY113">SUM(CY108:CY112)</f>
        <v>-95</v>
      </c>
      <c r="CZ113" s="250">
        <f t="shared" si="661" ref="CZ113">SUM(CZ108:CZ112)</f>
        <v>-718</v>
      </c>
      <c r="DA113" s="250">
        <f t="shared" si="662" ref="DA113">SUM(DA108:DA112)</f>
        <v>-12708</v>
      </c>
      <c r="DB113" s="363">
        <f t="shared" si="663" ref="DB113">SUM(DB108:DB112)</f>
        <v>-10702</v>
      </c>
      <c r="DC113" s="363">
        <f t="shared" si="664" ref="DC113">SUM(DC108:DC112)</f>
        <v>-12020</v>
      </c>
      <c r="DD113" s="363">
        <f t="shared" si="665" ref="DD113">SUM(DD108:DD112)</f>
        <v>-11820</v>
      </c>
      <c r="DE113" s="363">
        <f t="shared" si="666" ref="DE113">SUM(DE108:DE112)</f>
        <v>923</v>
      </c>
      <c r="DF113" s="363">
        <f t="shared" si="667" ref="DF113">SUM(DF108:DF112)</f>
        <v>-1146</v>
      </c>
      <c r="DG113" s="363">
        <f t="shared" si="668" ref="DG113">SUM(DG108:DG112)</f>
        <v>1428</v>
      </c>
      <c r="DH113" s="363">
        <f t="shared" si="669" ref="DH113">SUM(DH108:DH112)</f>
        <v>480</v>
      </c>
      <c r="DI113" s="363">
        <f t="shared" si="670" ref="DI113">SUM(DI108:DI112)</f>
        <v>-249</v>
      </c>
      <c r="DJ113" s="363">
        <f t="shared" si="671" ref="DJ113">SUM(DJ108:DJ112)</f>
        <v>20</v>
      </c>
      <c r="DK113" s="363">
        <f t="shared" si="672" ref="DK113:DL113">SUM(DK108:DK112)</f>
        <v>1312</v>
      </c>
      <c r="DL113" s="363">
        <f t="shared" si="672"/>
        <v>713</v>
      </c>
      <c r="DM113" s="363">
        <f t="shared" si="673" ref="DM113:DN113">SUM(DM108:DM112)</f>
        <v>13272</v>
      </c>
      <c r="DN113" s="363">
        <f t="shared" si="673"/>
        <v>9431</v>
      </c>
      <c r="DO113" s="363">
        <f t="shared" si="674" ref="DO113:DP113">SUM(DO108:DO112)</f>
        <v>13352</v>
      </c>
      <c r="DP113" s="363">
        <f t="shared" si="674"/>
        <v>12867</v>
      </c>
      <c r="DQ113" s="363">
        <f t="shared" si="675" ref="DQ113">SUM(DQ108:DQ112)</f>
        <v>-1449</v>
      </c>
      <c r="EA113" s="265"/>
      <c r="EB113" s="64">
        <f t="shared" si="644"/>
        <v>14186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531"/>
      <c r="BK114" s="294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55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76" ref="C115:W115">C94-C101</f>
        <v>-10855.629999999888</v>
      </c>
      <c r="D115" s="91">
        <f t="shared" si="676"/>
        <v>-162230.8899999999</v>
      </c>
      <c r="E115" s="91">
        <f t="shared" si="676"/>
        <v>18449.320000000065</v>
      </c>
      <c r="F115" s="28">
        <f t="shared" si="676"/>
        <v>-130593.39000000013</v>
      </c>
      <c r="G115" s="91">
        <f t="shared" si="676"/>
        <v>501463.33000000007</v>
      </c>
      <c r="H115" s="91">
        <f t="shared" si="676"/>
        <v>114479.81000000006</v>
      </c>
      <c r="I115" s="91">
        <f t="shared" si="676"/>
        <v>-179095.68999999994</v>
      </c>
      <c r="J115" s="91">
        <f t="shared" si="676"/>
        <v>-211101.23999999976</v>
      </c>
      <c r="K115" s="91">
        <f t="shared" si="676"/>
        <v>-432908.44000000018</v>
      </c>
      <c r="L115" s="92">
        <f t="shared" si="676"/>
        <v>331441.0299999998</v>
      </c>
      <c r="M115" s="91">
        <f t="shared" si="676"/>
        <v>196765.12999999989</v>
      </c>
      <c r="N115" s="91">
        <f t="shared" si="676"/>
        <v>-138530</v>
      </c>
      <c r="O115" s="91">
        <f t="shared" si="676"/>
        <v>53632.670000000158</v>
      </c>
      <c r="P115" s="91">
        <f t="shared" si="676"/>
        <v>152236.64999999991</v>
      </c>
      <c r="Q115" s="91">
        <f t="shared" si="676"/>
        <v>-29776.35999999987</v>
      </c>
      <c r="R115" s="91">
        <f t="shared" si="676"/>
        <v>161560.23999999999</v>
      </c>
      <c r="S115" s="91">
        <f t="shared" si="676"/>
        <v>383983.36999999965</v>
      </c>
      <c r="T115" s="91">
        <f t="shared" si="676"/>
        <v>1284411.2699999996</v>
      </c>
      <c r="U115" s="91">
        <f t="shared" si="676"/>
        <v>-525459.81000000006</v>
      </c>
      <c r="V115" s="91">
        <f t="shared" si="676"/>
        <v>-633445</v>
      </c>
      <c r="W115" s="91">
        <f t="shared" si="676"/>
        <v>-525459.81000000006</v>
      </c>
      <c r="X115" s="92">
        <f t="shared" si="677" ref="X115:AB115">X94-X101</f>
        <v>331966.9600000002</v>
      </c>
      <c r="Y115" s="91">
        <f t="shared" si="677"/>
        <v>-42879</v>
      </c>
      <c r="Z115" s="91">
        <f t="shared" si="677"/>
        <v>151277</v>
      </c>
      <c r="AA115" s="91">
        <f t="shared" si="677"/>
        <v>-163006.93999999994</v>
      </c>
      <c r="AB115" s="91">
        <f t="shared" si="677"/>
        <v>-94952.810000000056</v>
      </c>
      <c r="AC115" s="91">
        <f t="shared" si="678" ref="AC115:AF115">AC94-AC101</f>
        <v>-39282.459999999963</v>
      </c>
      <c r="AD115" s="91">
        <f t="shared" si="678"/>
        <v>205870.93000000017</v>
      </c>
      <c r="AE115" s="91">
        <f t="shared" si="678"/>
        <v>500186</v>
      </c>
      <c r="AF115" s="91">
        <f t="shared" si="678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299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299">
        <v>55210</v>
      </c>
      <c r="BI115" s="473">
        <v>349439</v>
      </c>
      <c r="BJ115" s="536">
        <v>328076</v>
      </c>
      <c r="BK115" s="299">
        <v>-756598</v>
      </c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79" ref="BU115:CD119">O115-C115</f>
        <v>64488.300000000047</v>
      </c>
      <c r="BV115" s="93">
        <f t="shared" si="679"/>
        <v>314467.5399999998</v>
      </c>
      <c r="BW115" s="93">
        <f t="shared" si="679"/>
        <v>-48225.679999999935</v>
      </c>
      <c r="BX115" s="93">
        <f t="shared" si="679"/>
        <v>292153.63000000012</v>
      </c>
      <c r="BY115" s="93">
        <f t="shared" si="679"/>
        <v>-117479.96000000043</v>
      </c>
      <c r="BZ115" s="93">
        <f t="shared" si="679"/>
        <v>1169931.4599999995</v>
      </c>
      <c r="CA115" s="93">
        <f t="shared" si="679"/>
        <v>-346364.12000000011</v>
      </c>
      <c r="CB115" s="93">
        <f t="shared" si="679"/>
        <v>-422343.76000000024</v>
      </c>
      <c r="CC115" s="93">
        <f t="shared" si="679"/>
        <v>-92551.369999999879</v>
      </c>
      <c r="CD115" s="393">
        <f t="shared" si="679"/>
        <v>525.93000000040047</v>
      </c>
      <c r="CE115" s="416">
        <f t="shared" si="680" ref="CE115:CN119">Y115-M115</f>
        <v>-239644.12999999989</v>
      </c>
      <c r="CF115" s="93">
        <f t="shared" si="680"/>
        <v>289807</v>
      </c>
      <c r="CG115" s="93">
        <f t="shared" si="680"/>
        <v>-216639.6100000001</v>
      </c>
      <c r="CH115" s="93">
        <f t="shared" si="680"/>
        <v>-247189.45999999996</v>
      </c>
      <c r="CI115" s="93">
        <f t="shared" si="680"/>
        <v>-9506.1000000000931</v>
      </c>
      <c r="CJ115" s="234">
        <f t="shared" si="680"/>
        <v>44310.690000000177</v>
      </c>
      <c r="CK115" s="234">
        <f t="shared" si="680"/>
        <v>116202.63000000035</v>
      </c>
      <c r="CL115" s="234">
        <f t="shared" si="680"/>
        <v>-1209304.5999999996</v>
      </c>
      <c r="CM115" s="247">
        <f t="shared" si="680"/>
        <v>805647.81000000006</v>
      </c>
      <c r="CN115" s="247">
        <f t="shared" si="680"/>
        <v>-193789</v>
      </c>
      <c r="CO115" s="247">
        <f t="shared" si="681" ref="CO115:CX119">AI115-W115</f>
        <v>95724.810000000056</v>
      </c>
      <c r="CP115" s="373">
        <f t="shared" si="681"/>
        <v>21586.039999999804</v>
      </c>
      <c r="CQ115" s="342">
        <f t="shared" si="681"/>
        <v>321303</v>
      </c>
      <c r="CR115" s="247">
        <f t="shared" si="681"/>
        <v>-88008</v>
      </c>
      <c r="CS115" s="247">
        <f t="shared" si="681"/>
        <v>-452384.06000000006</v>
      </c>
      <c r="CT115" s="247">
        <f t="shared" si="681"/>
        <v>39637.810000000056</v>
      </c>
      <c r="CU115" s="247">
        <f t="shared" si="681"/>
        <v>-74433.540000000037</v>
      </c>
      <c r="CV115" s="247">
        <f t="shared" si="681"/>
        <v>417292.06999999983</v>
      </c>
      <c r="CW115" s="247">
        <f t="shared" si="681"/>
        <v>-585917</v>
      </c>
      <c r="CX115" s="247">
        <f t="shared" si="681"/>
        <v>1076708.3300000001</v>
      </c>
      <c r="CY115" s="247">
        <f t="shared" si="682" ref="CY115:DH119">AS115-AG115</f>
        <v>-753229</v>
      </c>
      <c r="CZ115" s="247">
        <f t="shared" si="682"/>
        <v>-264143</v>
      </c>
      <c r="DA115" s="247">
        <f t="shared" si="682"/>
        <v>822822</v>
      </c>
      <c r="DB115" s="373">
        <f t="shared" si="682"/>
        <v>-292635</v>
      </c>
      <c r="DC115" s="373">
        <f t="shared" si="682"/>
        <v>33397</v>
      </c>
      <c r="DD115" s="373">
        <f t="shared" si="682"/>
        <v>684691</v>
      </c>
      <c r="DE115" s="373">
        <f t="shared" si="682"/>
        <v>787251</v>
      </c>
      <c r="DF115" s="373">
        <f t="shared" si="682"/>
        <v>191915</v>
      </c>
      <c r="DG115" s="373">
        <f t="shared" si="682"/>
        <v>-194920</v>
      </c>
      <c r="DH115" s="373">
        <f t="shared" si="682"/>
        <v>-46837</v>
      </c>
      <c r="DI115" s="373">
        <f t="shared" si="683" ref="DI115:DQ119">BC115-AQ115</f>
        <v>581309</v>
      </c>
      <c r="DJ115" s="373">
        <f t="shared" si="683"/>
        <v>-419450</v>
      </c>
      <c r="DK115" s="373">
        <f t="shared" si="683"/>
        <v>208853</v>
      </c>
      <c r="DL115" s="373">
        <f t="shared" si="683"/>
        <v>355916</v>
      </c>
      <c r="DM115" s="373">
        <f t="shared" si="683"/>
        <v>-645977</v>
      </c>
      <c r="DN115" s="373">
        <f t="shared" si="683"/>
        <v>-5708</v>
      </c>
      <c r="DO115" s="373">
        <f t="shared" si="683"/>
        <v>37618</v>
      </c>
      <c r="DP115" s="373">
        <f t="shared" si="683"/>
        <v>-419884</v>
      </c>
      <c r="DQ115" s="373">
        <f t="shared" si="683"/>
        <v>-928458</v>
      </c>
      <c r="EA115" s="329"/>
      <c r="EB115" s="28">
        <f>EB94-EB101</f>
        <v>-756598</v>
      </c>
    </row>
    <row r="116" spans="1:132" s="31" customFormat="1" ht="15">
      <c r="A116" s="139"/>
      <c r="B116" s="32" t="s">
        <v>140</v>
      </c>
      <c r="C116" s="90">
        <f t="shared" si="684" ref="C116:W116">C95-C102</f>
        <v>-267.79000000000087</v>
      </c>
      <c r="D116" s="91">
        <f t="shared" si="684"/>
        <v>-1732.5799999999999</v>
      </c>
      <c r="E116" s="91">
        <f t="shared" si="684"/>
        <v>-3802.3099999999977</v>
      </c>
      <c r="F116" s="28">
        <f t="shared" si="684"/>
        <v>-2823.6299999999992</v>
      </c>
      <c r="G116" s="91">
        <f t="shared" si="684"/>
        <v>222.75</v>
      </c>
      <c r="H116" s="91">
        <f t="shared" si="684"/>
        <v>1481.3400000000001</v>
      </c>
      <c r="I116" s="91">
        <f t="shared" si="684"/>
        <v>372.54000000000087</v>
      </c>
      <c r="J116" s="91">
        <f t="shared" si="684"/>
        <v>-1492.3199999999997</v>
      </c>
      <c r="K116" s="91">
        <f t="shared" si="684"/>
        <v>999.36000000000058</v>
      </c>
      <c r="L116" s="92">
        <f t="shared" si="684"/>
        <v>4380.3799999999992</v>
      </c>
      <c r="M116" s="91">
        <f t="shared" si="684"/>
        <v>-756.75</v>
      </c>
      <c r="N116" s="91">
        <f t="shared" si="684"/>
        <v>1355.5999999999985</v>
      </c>
      <c r="O116" s="91">
        <f t="shared" si="684"/>
        <v>5523.8599999999988</v>
      </c>
      <c r="P116" s="91">
        <f t="shared" si="684"/>
        <v>1016.7400000000016</v>
      </c>
      <c r="Q116" s="91">
        <f t="shared" si="684"/>
        <v>-1283.5200000000004</v>
      </c>
      <c r="R116" s="91">
        <f t="shared" si="684"/>
        <v>-1650.6700000000001</v>
      </c>
      <c r="S116" s="91">
        <f t="shared" si="684"/>
        <v>479.79999999999927</v>
      </c>
      <c r="T116" s="91">
        <f t="shared" si="684"/>
        <v>2010.1100000000006</v>
      </c>
      <c r="U116" s="91">
        <f t="shared" si="684"/>
        <v>472.32999999999811</v>
      </c>
      <c r="V116" s="91">
        <f t="shared" si="684"/>
        <v>-2352</v>
      </c>
      <c r="W116" s="91">
        <f t="shared" si="684"/>
        <v>472.32999999999811</v>
      </c>
      <c r="X116" s="92">
        <f t="shared" si="685" ref="X116:AB116">X95-X102</f>
        <v>1493.3100000000013</v>
      </c>
      <c r="Y116" s="91">
        <f t="shared" si="685"/>
        <v>2610</v>
      </c>
      <c r="Z116" s="91">
        <f t="shared" si="685"/>
        <v>16485</v>
      </c>
      <c r="AA116" s="91">
        <f t="shared" si="685"/>
        <v>-4837.6700000000019</v>
      </c>
      <c r="AB116" s="91">
        <f t="shared" si="685"/>
        <v>-1253.7999999999993</v>
      </c>
      <c r="AC116" s="91">
        <f t="shared" si="686" ref="AC116:AF116">AC95-AC102</f>
        <v>-1.5099999999983993</v>
      </c>
      <c r="AD116" s="91">
        <f t="shared" si="686"/>
        <v>-1268.2300000000032</v>
      </c>
      <c r="AE116" s="91">
        <f t="shared" si="686"/>
        <v>2316</v>
      </c>
      <c r="AF116" s="91">
        <f t="shared" si="686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299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299">
        <v>8035</v>
      </c>
      <c r="BI116" s="473">
        <v>1617</v>
      </c>
      <c r="BJ116" s="536">
        <v>12175</v>
      </c>
      <c r="BK116" s="299">
        <v>-6689</v>
      </c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79"/>
        <v>5791.6499999999996</v>
      </c>
      <c r="BV116" s="93">
        <f t="shared" si="679"/>
        <v>2749.3200000000015</v>
      </c>
      <c r="BW116" s="93">
        <f t="shared" si="679"/>
        <v>2518.7899999999972</v>
      </c>
      <c r="BX116" s="93">
        <f t="shared" si="679"/>
        <v>1172.9599999999991</v>
      </c>
      <c r="BY116" s="93">
        <f t="shared" si="679"/>
        <v>257.04999999999927</v>
      </c>
      <c r="BZ116" s="93">
        <f t="shared" si="679"/>
        <v>528.77000000000044</v>
      </c>
      <c r="CA116" s="93">
        <f t="shared" si="679"/>
        <v>99.789999999997235</v>
      </c>
      <c r="CB116" s="93">
        <f t="shared" si="679"/>
        <v>-859.68000000000029</v>
      </c>
      <c r="CC116" s="93">
        <f t="shared" si="679"/>
        <v>-527.03000000000247</v>
      </c>
      <c r="CD116" s="393">
        <f t="shared" si="679"/>
        <v>-2887.0699999999979</v>
      </c>
      <c r="CE116" s="416">
        <f t="shared" si="680"/>
        <v>3366.75</v>
      </c>
      <c r="CF116" s="93">
        <f t="shared" si="680"/>
        <v>15129.400000000001</v>
      </c>
      <c r="CG116" s="93">
        <f t="shared" si="680"/>
        <v>-10361.530000000001</v>
      </c>
      <c r="CH116" s="93">
        <f t="shared" si="680"/>
        <v>-2270.5400000000009</v>
      </c>
      <c r="CI116" s="93">
        <f t="shared" si="680"/>
        <v>1282.010000000002</v>
      </c>
      <c r="CJ116" s="234">
        <f t="shared" si="680"/>
        <v>382.43999999999687</v>
      </c>
      <c r="CK116" s="234">
        <f t="shared" si="680"/>
        <v>1836.2000000000007</v>
      </c>
      <c r="CL116" s="234">
        <f t="shared" si="680"/>
        <v>-6291.5</v>
      </c>
      <c r="CM116" s="247">
        <f t="shared" si="680"/>
        <v>-3863.3299999999981</v>
      </c>
      <c r="CN116" s="247">
        <f t="shared" si="680"/>
        <v>1448</v>
      </c>
      <c r="CO116" s="247">
        <f t="shared" si="681"/>
        <v>-31444.329999999998</v>
      </c>
      <c r="CP116" s="373">
        <f t="shared" si="681"/>
        <v>2245.6899999999987</v>
      </c>
      <c r="CQ116" s="342">
        <f t="shared" si="681"/>
        <v>1508</v>
      </c>
      <c r="CR116" s="247">
        <f t="shared" si="681"/>
        <v>-10308</v>
      </c>
      <c r="CS116" s="247">
        <f t="shared" si="681"/>
        <v>7835.6700000000019</v>
      </c>
      <c r="CT116" s="247">
        <f t="shared" si="681"/>
        <v>2158.7999999999993</v>
      </c>
      <c r="CU116" s="247">
        <f t="shared" si="681"/>
        <v>-3355.4900000000016</v>
      </c>
      <c r="CV116" s="247">
        <f t="shared" si="681"/>
        <v>-4212.7699999999968</v>
      </c>
      <c r="CW116" s="247">
        <f t="shared" si="681"/>
        <v>-4684</v>
      </c>
      <c r="CX116" s="247">
        <f t="shared" si="681"/>
        <v>4990.3899999999994</v>
      </c>
      <c r="CY116" s="247">
        <f t="shared" si="682"/>
        <v>-2107</v>
      </c>
      <c r="CZ116" s="247">
        <f t="shared" si="682"/>
        <v>-1630</v>
      </c>
      <c r="DA116" s="247">
        <f t="shared" si="682"/>
        <v>32883</v>
      </c>
      <c r="DB116" s="373">
        <f t="shared" si="682"/>
        <v>138</v>
      </c>
      <c r="DC116" s="373">
        <f t="shared" si="682"/>
        <v>2730</v>
      </c>
      <c r="DD116" s="373">
        <f t="shared" si="682"/>
        <v>-287</v>
      </c>
      <c r="DE116" s="373">
        <f t="shared" si="682"/>
        <v>-4546</v>
      </c>
      <c r="DF116" s="373">
        <f t="shared" si="682"/>
        <v>4190</v>
      </c>
      <c r="DG116" s="373">
        <f t="shared" si="682"/>
        <v>-2171</v>
      </c>
      <c r="DH116" s="373">
        <f t="shared" si="682"/>
        <v>-2225</v>
      </c>
      <c r="DI116" s="373">
        <f t="shared" si="683"/>
        <v>-1967</v>
      </c>
      <c r="DJ116" s="373">
        <f t="shared" si="683"/>
        <v>-21</v>
      </c>
      <c r="DK116" s="373">
        <f t="shared" si="683"/>
        <v>11294</v>
      </c>
      <c r="DL116" s="373">
        <f t="shared" si="683"/>
        <v>-2617</v>
      </c>
      <c r="DM116" s="373">
        <f t="shared" si="683"/>
        <v>-345</v>
      </c>
      <c r="DN116" s="373">
        <f t="shared" si="683"/>
        <v>4158</v>
      </c>
      <c r="DO116" s="373">
        <f t="shared" si="683"/>
        <v>-5231</v>
      </c>
      <c r="DP116" s="373">
        <f t="shared" si="683"/>
        <v>6285</v>
      </c>
      <c r="DQ116" s="373">
        <f t="shared" si="683"/>
        <v>-5141</v>
      </c>
      <c r="EA116" s="329"/>
      <c r="EB116" s="28">
        <f>EB95-EB102</f>
        <v>-6689</v>
      </c>
    </row>
    <row r="117" spans="1:132" s="31" customFormat="1" ht="15">
      <c r="A117" s="139"/>
      <c r="B117" s="32" t="s">
        <v>141</v>
      </c>
      <c r="C117" s="90">
        <f t="shared" si="687" ref="C117:O117">C96-C103</f>
        <v>52837.010000000009</v>
      </c>
      <c r="D117" s="91">
        <f t="shared" si="687"/>
        <v>-24195.72000000003</v>
      </c>
      <c r="E117" s="91">
        <f t="shared" si="687"/>
        <v>99032.239999999991</v>
      </c>
      <c r="F117" s="28">
        <f t="shared" si="687"/>
        <v>-59013.340000000026</v>
      </c>
      <c r="G117" s="91">
        <f t="shared" si="687"/>
        <v>13101.049999999988</v>
      </c>
      <c r="H117" s="91">
        <f t="shared" si="687"/>
        <v>123294.87</v>
      </c>
      <c r="I117" s="91">
        <f t="shared" si="687"/>
        <v>73704.849999999977</v>
      </c>
      <c r="J117" s="91">
        <f t="shared" si="687"/>
        <v>154205.41999999993</v>
      </c>
      <c r="K117" s="91">
        <f t="shared" si="687"/>
        <v>-202834.04000000004</v>
      </c>
      <c r="L117" s="92">
        <f t="shared" si="687"/>
        <v>122672.44</v>
      </c>
      <c r="M117" s="91">
        <f t="shared" si="687"/>
        <v>54615.460000000021</v>
      </c>
      <c r="N117" s="91">
        <f t="shared" si="687"/>
        <v>-42891.630000000005</v>
      </c>
      <c r="O117" s="91">
        <f t="shared" si="687"/>
        <v>69423.090000000026</v>
      </c>
      <c r="P117" s="91">
        <f t="shared" si="688" ref="P117:R117">P96-P103</f>
        <v>57973</v>
      </c>
      <c r="Q117" s="91">
        <f t="shared" si="688"/>
        <v>20888</v>
      </c>
      <c r="R117" s="91">
        <f t="shared" si="688"/>
        <v>-20791.659999999974</v>
      </c>
      <c r="S117" s="91">
        <f t="shared" si="689" ref="S117:T117">S96-S103</f>
        <v>1384.210000000021</v>
      </c>
      <c r="T117" s="91">
        <f t="shared" si="689"/>
        <v>332314.46999999997</v>
      </c>
      <c r="U117" s="91">
        <f t="shared" si="690" ref="U117:W117">U96-U103</f>
        <v>48441.710000000079</v>
      </c>
      <c r="V117" s="91">
        <f t="shared" si="690"/>
        <v>-43443</v>
      </c>
      <c r="W117" s="91">
        <f t="shared" si="690"/>
        <v>48441.710000000079</v>
      </c>
      <c r="X117" s="92">
        <f t="shared" si="691" ref="X117:AB117">X96-X103</f>
        <v>114265.98000000004</v>
      </c>
      <c r="Y117" s="91">
        <f t="shared" si="691"/>
        <v>-15702</v>
      </c>
      <c r="Z117" s="91">
        <f t="shared" si="691"/>
        <v>34448</v>
      </c>
      <c r="AA117" s="91">
        <f t="shared" si="691"/>
        <v>-33534.080000000016</v>
      </c>
      <c r="AB117" s="91">
        <f t="shared" si="691"/>
        <v>23213.380000000005</v>
      </c>
      <c r="AC117" s="91">
        <f t="shared" si="692" ref="AC117:AF117">AC96-AC103</f>
        <v>23761.169999999984</v>
      </c>
      <c r="AD117" s="91">
        <f t="shared" si="692"/>
        <v>17769.150000000023</v>
      </c>
      <c r="AE117" s="91">
        <f t="shared" si="692"/>
        <v>81860</v>
      </c>
      <c r="AF117" s="91">
        <f t="shared" si="692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299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299">
        <v>42048</v>
      </c>
      <c r="BI117" s="473">
        <v>124541</v>
      </c>
      <c r="BJ117" s="536">
        <v>171222</v>
      </c>
      <c r="BK117" s="299">
        <v>-194953</v>
      </c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79"/>
        <v>16586.080000000016</v>
      </c>
      <c r="BV117" s="93">
        <f t="shared" si="679"/>
        <v>82168.72000000003</v>
      </c>
      <c r="BW117" s="93">
        <f t="shared" si="679"/>
        <v>-78144.239999999991</v>
      </c>
      <c r="BX117" s="93">
        <f t="shared" si="679"/>
        <v>38221.680000000051</v>
      </c>
      <c r="BY117" s="93">
        <f t="shared" si="679"/>
        <v>-11716.839999999967</v>
      </c>
      <c r="BZ117" s="93">
        <f t="shared" si="679"/>
        <v>209019.59999999998</v>
      </c>
      <c r="CA117" s="93">
        <f t="shared" si="679"/>
        <v>-25263.139999999898</v>
      </c>
      <c r="CB117" s="93">
        <f t="shared" si="679"/>
        <v>-197648.41999999993</v>
      </c>
      <c r="CC117" s="93">
        <f t="shared" si="679"/>
        <v>251275.75000000012</v>
      </c>
      <c r="CD117" s="393">
        <f t="shared" si="679"/>
        <v>-8406.4599999999627</v>
      </c>
      <c r="CE117" s="416">
        <f t="shared" si="680"/>
        <v>-70317.460000000021</v>
      </c>
      <c r="CF117" s="93">
        <f t="shared" si="680"/>
        <v>77339.630000000005</v>
      </c>
      <c r="CG117" s="93">
        <f t="shared" si="680"/>
        <v>-102957.17000000004</v>
      </c>
      <c r="CH117" s="93">
        <f t="shared" si="680"/>
        <v>-34759.619999999995</v>
      </c>
      <c r="CI117" s="93">
        <f t="shared" si="680"/>
        <v>2873.1699999999837</v>
      </c>
      <c r="CJ117" s="234">
        <f t="shared" si="680"/>
        <v>38560.809999999998</v>
      </c>
      <c r="CK117" s="234">
        <f t="shared" si="680"/>
        <v>80475.789999999979</v>
      </c>
      <c r="CL117" s="234">
        <f t="shared" si="680"/>
        <v>-206775.21999999997</v>
      </c>
      <c r="CM117" s="247">
        <f t="shared" si="680"/>
        <v>160571.28999999992</v>
      </c>
      <c r="CN117" s="247">
        <f t="shared" si="680"/>
        <v>-20068</v>
      </c>
      <c r="CO117" s="247">
        <f t="shared" si="681"/>
        <v>-80098.710000000079</v>
      </c>
      <c r="CP117" s="373">
        <f t="shared" si="681"/>
        <v>-62964.98000000004</v>
      </c>
      <c r="CQ117" s="342">
        <f t="shared" si="681"/>
        <v>94984</v>
      </c>
      <c r="CR117" s="247">
        <f t="shared" si="681"/>
        <v>71246</v>
      </c>
      <c r="CS117" s="247">
        <f t="shared" si="681"/>
        <v>-132424.91999999998</v>
      </c>
      <c r="CT117" s="247">
        <f t="shared" si="681"/>
        <v>-20123.380000000005</v>
      </c>
      <c r="CU117" s="247">
        <f t="shared" si="681"/>
        <v>1186.8300000000163</v>
      </c>
      <c r="CV117" s="247">
        <f t="shared" si="681"/>
        <v>195465.84999999998</v>
      </c>
      <c r="CW117" s="247">
        <f t="shared" si="681"/>
        <v>-176922</v>
      </c>
      <c r="CX117" s="247">
        <f t="shared" si="681"/>
        <v>123546.75</v>
      </c>
      <c r="CY117" s="247">
        <f t="shared" si="682"/>
        <v>-283597</v>
      </c>
      <c r="CZ117" s="247">
        <f t="shared" si="682"/>
        <v>-189295</v>
      </c>
      <c r="DA117" s="247">
        <f t="shared" si="682"/>
        <v>223875</v>
      </c>
      <c r="DB117" s="373">
        <f t="shared" si="682"/>
        <v>95040</v>
      </c>
      <c r="DC117" s="373">
        <f t="shared" si="682"/>
        <v>105184</v>
      </c>
      <c r="DD117" s="373">
        <f t="shared" si="682"/>
        <v>232470</v>
      </c>
      <c r="DE117" s="373">
        <f t="shared" si="682"/>
        <v>297102</v>
      </c>
      <c r="DF117" s="373">
        <f t="shared" si="682"/>
        <v>-14019</v>
      </c>
      <c r="DG117" s="373">
        <f t="shared" si="682"/>
        <v>-50851</v>
      </c>
      <c r="DH117" s="373">
        <f t="shared" si="682"/>
        <v>26429</v>
      </c>
      <c r="DI117" s="373">
        <f t="shared" si="683"/>
        <v>54144</v>
      </c>
      <c r="DJ117" s="373">
        <f t="shared" si="683"/>
        <v>-5245</v>
      </c>
      <c r="DK117" s="373">
        <f t="shared" si="683"/>
        <v>178657</v>
      </c>
      <c r="DL117" s="373">
        <f t="shared" si="683"/>
        <v>198946</v>
      </c>
      <c r="DM117" s="373">
        <f t="shared" si="683"/>
        <v>-256850</v>
      </c>
      <c r="DN117" s="373">
        <f t="shared" si="683"/>
        <v>-104293</v>
      </c>
      <c r="DO117" s="373">
        <f t="shared" si="683"/>
        <v>-59925</v>
      </c>
      <c r="DP117" s="373">
        <f t="shared" si="683"/>
        <v>-166942</v>
      </c>
      <c r="DQ117" s="373">
        <f t="shared" si="683"/>
        <v>-326096</v>
      </c>
      <c r="EA117" s="329"/>
      <c r="EB117" s="28">
        <f t="shared" si="693" ref="EB117:EB119">EB96-EB103</f>
        <v>-194953</v>
      </c>
    </row>
    <row r="118" spans="1:132" s="31" customFormat="1" ht="15">
      <c r="A118" s="139"/>
      <c r="B118" s="32" t="s">
        <v>142</v>
      </c>
      <c r="C118" s="90">
        <f t="shared" si="694" ref="C118:O118">C97-C104</f>
        <v>108352.17999999999</v>
      </c>
      <c r="D118" s="91">
        <f t="shared" si="694"/>
        <v>29723.750000000029</v>
      </c>
      <c r="E118" s="91">
        <f t="shared" si="694"/>
        <v>134202.32999999999</v>
      </c>
      <c r="F118" s="28">
        <f t="shared" si="694"/>
        <v>-35182.669999999984</v>
      </c>
      <c r="G118" s="91">
        <f t="shared" si="694"/>
        <v>85764.940000000002</v>
      </c>
      <c r="H118" s="91">
        <f t="shared" si="694"/>
        <v>126109.63</v>
      </c>
      <c r="I118" s="91">
        <f t="shared" si="694"/>
        <v>185691.29999999999</v>
      </c>
      <c r="J118" s="91">
        <f t="shared" si="694"/>
        <v>200152.60999999999</v>
      </c>
      <c r="K118" s="91">
        <f t="shared" si="694"/>
        <v>-117237.50999999998</v>
      </c>
      <c r="L118" s="92">
        <f t="shared" si="694"/>
        <v>141514.90000000002</v>
      </c>
      <c r="M118" s="91">
        <f t="shared" si="694"/>
        <v>104437.54000000004</v>
      </c>
      <c r="N118" s="91">
        <f t="shared" si="694"/>
        <v>-61410.440000000002</v>
      </c>
      <c r="O118" s="91">
        <f t="shared" si="694"/>
        <v>87957.75</v>
      </c>
      <c r="P118" s="91">
        <f t="shared" si="695" ref="P118:R118">P97-P104</f>
        <v>136728.06000000003</v>
      </c>
      <c r="Q118" s="91">
        <f t="shared" si="695"/>
        <v>36472.500000000029</v>
      </c>
      <c r="R118" s="91">
        <f t="shared" si="695"/>
        <v>-3177.8399999999965</v>
      </c>
      <c r="S118" s="91">
        <f t="shared" si="696" ref="S118:T118">S97-S104</f>
        <v>73541.010000000009</v>
      </c>
      <c r="T118" s="91">
        <f t="shared" si="696"/>
        <v>397859.59000000003</v>
      </c>
      <c r="U118" s="91">
        <f t="shared" si="697" ref="U118:W118">U97-U104</f>
        <v>14055.900000000023</v>
      </c>
      <c r="V118" s="91">
        <f t="shared" si="697"/>
        <v>162405</v>
      </c>
      <c r="W118" s="91">
        <f t="shared" si="697"/>
        <v>14055.900000000023</v>
      </c>
      <c r="X118" s="92">
        <f t="shared" si="698" ref="X118:AB118">X97-X104</f>
        <v>129969.74000000002</v>
      </c>
      <c r="Y118" s="91">
        <f t="shared" si="698"/>
        <v>-90106</v>
      </c>
      <c r="Z118" s="91">
        <f t="shared" si="698"/>
        <v>46667</v>
      </c>
      <c r="AA118" s="91">
        <f t="shared" si="698"/>
        <v>24487.959999999992</v>
      </c>
      <c r="AB118" s="91">
        <f t="shared" si="698"/>
        <v>26424.940000000002</v>
      </c>
      <c r="AC118" s="91">
        <f t="shared" si="699" ref="AC118:AF118">AC97-AC104</f>
        <v>172434.41</v>
      </c>
      <c r="AD118" s="91">
        <f t="shared" si="699"/>
        <v>37918.630000000005</v>
      </c>
      <c r="AE118" s="91">
        <f t="shared" si="699"/>
        <v>99239</v>
      </c>
      <c r="AF118" s="91">
        <f t="shared" si="699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299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299">
        <v>-8144</v>
      </c>
      <c r="BI118" s="473">
        <v>203653</v>
      </c>
      <c r="BJ118" s="536">
        <v>130792</v>
      </c>
      <c r="BK118" s="299">
        <v>-64680</v>
      </c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79"/>
        <v>-20394.429999999993</v>
      </c>
      <c r="BV118" s="93">
        <f t="shared" si="679"/>
        <v>107004.31</v>
      </c>
      <c r="BW118" s="93">
        <f t="shared" si="679"/>
        <v>-97729.829999999958</v>
      </c>
      <c r="BX118" s="93">
        <f t="shared" si="679"/>
        <v>32004.829999999987</v>
      </c>
      <c r="BY118" s="93">
        <f t="shared" si="679"/>
        <v>-12223.929999999993</v>
      </c>
      <c r="BZ118" s="93">
        <f t="shared" si="679"/>
        <v>271749.96000000002</v>
      </c>
      <c r="CA118" s="93">
        <f t="shared" si="679"/>
        <v>-171635.39999999997</v>
      </c>
      <c r="CB118" s="93">
        <f t="shared" si="679"/>
        <v>-37747.609999999986</v>
      </c>
      <c r="CC118" s="93">
        <f t="shared" si="679"/>
        <v>131293.41</v>
      </c>
      <c r="CD118" s="393">
        <f t="shared" si="679"/>
        <v>-11545.160000000003</v>
      </c>
      <c r="CE118" s="416">
        <f t="shared" si="680"/>
        <v>-194543.54000000004</v>
      </c>
      <c r="CF118" s="93">
        <f t="shared" si="680"/>
        <v>108077.44</v>
      </c>
      <c r="CG118" s="93">
        <f t="shared" si="680"/>
        <v>-63469.790000000008</v>
      </c>
      <c r="CH118" s="93">
        <f t="shared" si="680"/>
        <v>-110303.12000000002</v>
      </c>
      <c r="CI118" s="93">
        <f t="shared" si="680"/>
        <v>135961.90999999997</v>
      </c>
      <c r="CJ118" s="234">
        <f t="shared" si="680"/>
        <v>41096.470000000001</v>
      </c>
      <c r="CK118" s="234">
        <f t="shared" si="680"/>
        <v>25697.989999999991</v>
      </c>
      <c r="CL118" s="234">
        <f t="shared" si="680"/>
        <v>-173713.31</v>
      </c>
      <c r="CM118" s="247">
        <f t="shared" si="680"/>
        <v>307186.09999999998</v>
      </c>
      <c r="CN118" s="247">
        <f t="shared" si="680"/>
        <v>-97493</v>
      </c>
      <c r="CO118" s="247">
        <f t="shared" si="681"/>
        <v>58974.099999999977</v>
      </c>
      <c r="CP118" s="373">
        <f t="shared" si="681"/>
        <v>131872.25999999998</v>
      </c>
      <c r="CQ118" s="342">
        <f t="shared" si="681"/>
        <v>126504</v>
      </c>
      <c r="CR118" s="247">
        <f t="shared" si="681"/>
        <v>-75775</v>
      </c>
      <c r="CS118" s="247">
        <f t="shared" si="681"/>
        <v>-69414.959999999992</v>
      </c>
      <c r="CT118" s="247">
        <f t="shared" si="681"/>
        <v>18965.059999999998</v>
      </c>
      <c r="CU118" s="247">
        <f t="shared" si="681"/>
        <v>-62974.410000000003</v>
      </c>
      <c r="CV118" s="247">
        <f t="shared" si="681"/>
        <v>112650.37</v>
      </c>
      <c r="CW118" s="247">
        <f t="shared" si="681"/>
        <v>-67275</v>
      </c>
      <c r="CX118" s="247">
        <f t="shared" si="681"/>
        <v>169521.71999999997</v>
      </c>
      <c r="CY118" s="247">
        <f t="shared" si="682"/>
        <v>-90649</v>
      </c>
      <c r="CZ118" s="247">
        <f t="shared" si="682"/>
        <v>-57518</v>
      </c>
      <c r="DA118" s="247">
        <f t="shared" si="682"/>
        <v>84594</v>
      </c>
      <c r="DB118" s="373">
        <f t="shared" si="682"/>
        <v>-219526</v>
      </c>
      <c r="DC118" s="373">
        <f t="shared" si="682"/>
        <v>108001</v>
      </c>
      <c r="DD118" s="373">
        <f t="shared" si="682"/>
        <v>215929</v>
      </c>
      <c r="DE118" s="373">
        <f t="shared" si="682"/>
        <v>173922</v>
      </c>
      <c r="DF118" s="373">
        <f t="shared" si="682"/>
        <v>-60463</v>
      </c>
      <c r="DG118" s="373">
        <f t="shared" si="682"/>
        <v>54827</v>
      </c>
      <c r="DH118" s="373">
        <f t="shared" si="682"/>
        <v>68079</v>
      </c>
      <c r="DI118" s="373">
        <f t="shared" si="683"/>
        <v>-65172</v>
      </c>
      <c r="DJ118" s="373">
        <f t="shared" si="683"/>
        <v>-4985</v>
      </c>
      <c r="DK118" s="373">
        <f t="shared" si="683"/>
        <v>-79395</v>
      </c>
      <c r="DL118" s="373">
        <f t="shared" si="683"/>
        <v>86744</v>
      </c>
      <c r="DM118" s="373">
        <f t="shared" si="683"/>
        <v>-88440</v>
      </c>
      <c r="DN118" s="373">
        <f t="shared" si="683"/>
        <v>-50460</v>
      </c>
      <c r="DO118" s="373">
        <f t="shared" si="683"/>
        <v>59254</v>
      </c>
      <c r="DP118" s="373">
        <f t="shared" si="683"/>
        <v>-56029</v>
      </c>
      <c r="DQ118" s="373">
        <f t="shared" si="683"/>
        <v>-193675</v>
      </c>
      <c r="EA118" s="329"/>
      <c r="EB118" s="28">
        <f t="shared" si="693"/>
        <v>-64680</v>
      </c>
    </row>
    <row r="119" spans="1:132" s="31" customFormat="1" ht="15">
      <c r="A119" s="139"/>
      <c r="B119" s="32" t="s">
        <v>143</v>
      </c>
      <c r="C119" s="90">
        <f t="shared" si="700" ref="C119:O119">C98-C105</f>
        <v>1361.1499999999942</v>
      </c>
      <c r="D119" s="91">
        <f t="shared" si="700"/>
        <v>40403.479999999981</v>
      </c>
      <c r="E119" s="91">
        <f t="shared" si="700"/>
        <v>56773.860000000015</v>
      </c>
      <c r="F119" s="28">
        <f t="shared" si="700"/>
        <v>92886.849999999977</v>
      </c>
      <c r="G119" s="91">
        <f t="shared" si="700"/>
        <v>109562.45000000001</v>
      </c>
      <c r="H119" s="91">
        <f t="shared" si="700"/>
        <v>19120.859999999986</v>
      </c>
      <c r="I119" s="91">
        <f t="shared" si="700"/>
        <v>80385.690000000002</v>
      </c>
      <c r="J119" s="91">
        <f t="shared" si="700"/>
        <v>99141.309999999969</v>
      </c>
      <c r="K119" s="91">
        <f t="shared" si="700"/>
        <v>23413.820000000007</v>
      </c>
      <c r="L119" s="92">
        <f t="shared" si="700"/>
        <v>34783.819999999978</v>
      </c>
      <c r="M119" s="91">
        <f t="shared" si="700"/>
        <v>53100.640000000014</v>
      </c>
      <c r="N119" s="91">
        <f t="shared" si="700"/>
        <v>223986.75</v>
      </c>
      <c r="O119" s="91">
        <f t="shared" si="700"/>
        <v>-91256.25</v>
      </c>
      <c r="P119" s="91">
        <f t="shared" si="701" ref="P119:R119">P98-P105</f>
        <v>204608.57000000001</v>
      </c>
      <c r="Q119" s="91">
        <f t="shared" si="701"/>
        <v>217217.98999999999</v>
      </c>
      <c r="R119" s="91">
        <f t="shared" si="701"/>
        <v>141338.03000000003</v>
      </c>
      <c r="S119" s="91">
        <f t="shared" si="702" ref="S119:T119">S98-S105</f>
        <v>15180.229999999981</v>
      </c>
      <c r="T119" s="91">
        <f t="shared" si="702"/>
        <v>121569.63999999998</v>
      </c>
      <c r="U119" s="91">
        <f t="shared" si="703" ref="U119:W119">U98-U105</f>
        <v>61306.040000000037</v>
      </c>
      <c r="V119" s="91">
        <f t="shared" si="703"/>
        <v>78540</v>
      </c>
      <c r="W119" s="91">
        <f t="shared" si="703"/>
        <v>61306.040000000037</v>
      </c>
      <c r="X119" s="92">
        <f t="shared" si="704" ref="X119:AB119">X98-X105</f>
        <v>97615.880000000005</v>
      </c>
      <c r="Y119" s="91">
        <f t="shared" si="704"/>
        <v>-28622</v>
      </c>
      <c r="Z119" s="91">
        <f t="shared" si="704"/>
        <v>193700</v>
      </c>
      <c r="AA119" s="91">
        <f t="shared" si="704"/>
        <v>28882.420000000013</v>
      </c>
      <c r="AB119" s="91">
        <f t="shared" si="704"/>
        <v>17304.760000000009</v>
      </c>
      <c r="AC119" s="91">
        <f t="shared" si="705" ref="AC119:AF119">AC98-AC105</f>
        <v>107545.32000000001</v>
      </c>
      <c r="AD119" s="91">
        <f t="shared" si="705"/>
        <v>-16412.720000000001</v>
      </c>
      <c r="AE119" s="91">
        <f t="shared" si="705"/>
        <v>288609</v>
      </c>
      <c r="AF119" s="91">
        <f t="shared" si="705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299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299">
        <v>25603</v>
      </c>
      <c r="BI119" s="473">
        <v>182917</v>
      </c>
      <c r="BJ119" s="536">
        <v>17871</v>
      </c>
      <c r="BK119" s="299">
        <v>-26178</v>
      </c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79"/>
        <v>-92617.399999999994</v>
      </c>
      <c r="BV119" s="93">
        <f t="shared" si="679"/>
        <v>164205.09000000003</v>
      </c>
      <c r="BW119" s="93">
        <f t="shared" si="679"/>
        <v>160444.12999999998</v>
      </c>
      <c r="BX119" s="93">
        <f t="shared" si="679"/>
        <v>48451.180000000051</v>
      </c>
      <c r="BY119" s="93">
        <f t="shared" si="679"/>
        <v>-94382.22000000003</v>
      </c>
      <c r="BZ119" s="93">
        <f t="shared" si="679"/>
        <v>102448.78</v>
      </c>
      <c r="CA119" s="93">
        <f t="shared" si="679"/>
        <v>-19079.649999999965</v>
      </c>
      <c r="CB119" s="93">
        <f t="shared" si="679"/>
        <v>-20601.309999999969</v>
      </c>
      <c r="CC119" s="93">
        <f t="shared" si="679"/>
        <v>37892.22000000003</v>
      </c>
      <c r="CD119" s="393">
        <f t="shared" si="679"/>
        <v>62832.060000000027</v>
      </c>
      <c r="CE119" s="416">
        <f t="shared" si="680"/>
        <v>-81722.640000000014</v>
      </c>
      <c r="CF119" s="93">
        <f t="shared" si="680"/>
        <v>-30286.75</v>
      </c>
      <c r="CG119" s="93">
        <f t="shared" si="680"/>
        <v>120138.67000000001</v>
      </c>
      <c r="CH119" s="93">
        <f t="shared" si="680"/>
        <v>-187303.81</v>
      </c>
      <c r="CI119" s="93">
        <f t="shared" si="680"/>
        <v>-109672.66999999998</v>
      </c>
      <c r="CJ119" s="234">
        <f t="shared" si="680"/>
        <v>-157750.75000000003</v>
      </c>
      <c r="CK119" s="234">
        <f t="shared" si="680"/>
        <v>273428.77000000002</v>
      </c>
      <c r="CL119" s="234">
        <f t="shared" si="680"/>
        <v>-79142.109999999957</v>
      </c>
      <c r="CM119" s="247">
        <f t="shared" si="680"/>
        <v>-101022.04000000004</v>
      </c>
      <c r="CN119" s="247">
        <f t="shared" si="680"/>
        <v>67080</v>
      </c>
      <c r="CO119" s="247">
        <f t="shared" si="681"/>
        <v>-94694.040000000037</v>
      </c>
      <c r="CP119" s="373">
        <f t="shared" si="681"/>
        <v>54984.119999999995</v>
      </c>
      <c r="CQ119" s="342">
        <f t="shared" si="681"/>
        <v>245339</v>
      </c>
      <c r="CR119" s="247">
        <f t="shared" si="681"/>
        <v>-265861</v>
      </c>
      <c r="CS119" s="247">
        <f t="shared" si="681"/>
        <v>234835.57999999999</v>
      </c>
      <c r="CT119" s="247">
        <f t="shared" si="681"/>
        <v>37868.239999999991</v>
      </c>
      <c r="CU119" s="247">
        <f t="shared" si="681"/>
        <v>-188236.32000000001</v>
      </c>
      <c r="CV119" s="247">
        <f t="shared" si="681"/>
        <v>41800.720000000001</v>
      </c>
      <c r="CW119" s="247">
        <f t="shared" si="681"/>
        <v>-207449</v>
      </c>
      <c r="CX119" s="247">
        <f t="shared" si="681"/>
        <v>34369.469999999972</v>
      </c>
      <c r="CY119" s="247">
        <f t="shared" si="682"/>
        <v>123334</v>
      </c>
      <c r="CZ119" s="247">
        <f t="shared" si="682"/>
        <v>176471</v>
      </c>
      <c r="DA119" s="247">
        <f t="shared" si="682"/>
        <v>15056</v>
      </c>
      <c r="DB119" s="373">
        <f t="shared" si="682"/>
        <v>-267564</v>
      </c>
      <c r="DC119" s="373">
        <f t="shared" si="682"/>
        <v>4494912</v>
      </c>
      <c r="DD119" s="373">
        <f t="shared" si="682"/>
        <v>24656</v>
      </c>
      <c r="DE119" s="373">
        <f t="shared" si="682"/>
        <v>-236588</v>
      </c>
      <c r="DF119" s="373">
        <f t="shared" si="682"/>
        <v>-13309</v>
      </c>
      <c r="DG119" s="373">
        <f t="shared" si="682"/>
        <v>245854</v>
      </c>
      <c r="DH119" s="373">
        <f t="shared" si="682"/>
        <v>-37879</v>
      </c>
      <c r="DI119" s="373">
        <f t="shared" si="683"/>
        <v>-10800</v>
      </c>
      <c r="DJ119" s="373">
        <f t="shared" si="683"/>
        <v>77955</v>
      </c>
      <c r="DK119" s="373">
        <f t="shared" si="683"/>
        <v>-94327</v>
      </c>
      <c r="DL119" s="373">
        <f t="shared" si="683"/>
        <v>-394689</v>
      </c>
      <c r="DM119" s="373">
        <f t="shared" si="683"/>
        <v>74719</v>
      </c>
      <c r="DN119" s="373">
        <f t="shared" si="683"/>
        <v>140567</v>
      </c>
      <c r="DO119" s="373">
        <f t="shared" si="683"/>
        <v>-4528712</v>
      </c>
      <c r="DP119" s="373">
        <f t="shared" si="683"/>
        <v>65376</v>
      </c>
      <c r="DQ119" s="373">
        <f t="shared" si="683"/>
        <v>-53308</v>
      </c>
      <c r="EA119" s="329"/>
      <c r="EB119" s="28">
        <f t="shared" si="693"/>
        <v>-26178</v>
      </c>
    </row>
    <row r="120" spans="1:132" s="123" customFormat="1" ht="15.75" thickBot="1">
      <c r="A120" s="140"/>
      <c r="B120" s="45" t="s">
        <v>144</v>
      </c>
      <c r="C120" s="119">
        <f>SUM(C115:C119)</f>
        <v>151426.9200000001</v>
      </c>
      <c r="D120" s="120">
        <f t="shared" si="706" ref="D120:O120">SUM(D115:D119)</f>
        <v>-118031.9599999999</v>
      </c>
      <c r="E120" s="120">
        <f t="shared" si="706"/>
        <v>304655.44000000006</v>
      </c>
      <c r="F120" s="29">
        <f t="shared" si="706"/>
        <v>-134726.18000000017</v>
      </c>
      <c r="G120" s="120">
        <f t="shared" si="706"/>
        <v>710114.52000000002</v>
      </c>
      <c r="H120" s="120">
        <f t="shared" si="706"/>
        <v>384486.51000000001</v>
      </c>
      <c r="I120" s="120">
        <f t="shared" si="706"/>
        <v>161058.69000000003</v>
      </c>
      <c r="J120" s="120">
        <f t="shared" si="706"/>
        <v>240905.78000000012</v>
      </c>
      <c r="K120" s="120">
        <f t="shared" si="706"/>
        <v>-728566.81000000029</v>
      </c>
      <c r="L120" s="121">
        <f t="shared" si="706"/>
        <v>634792.56999999972</v>
      </c>
      <c r="M120" s="120">
        <f t="shared" si="706"/>
        <v>408162.01999999996</v>
      </c>
      <c r="N120" s="120">
        <f t="shared" si="706"/>
        <v>-17489.720000000001</v>
      </c>
      <c r="O120" s="120">
        <f t="shared" si="706"/>
        <v>125281.12000000017</v>
      </c>
      <c r="P120" s="120">
        <f t="shared" si="707" ref="P120:R120">SUM(P115:P119)</f>
        <v>552563.02000000002</v>
      </c>
      <c r="Q120" s="120">
        <f t="shared" si="707"/>
        <v>243518.61000000016</v>
      </c>
      <c r="R120" s="120">
        <f t="shared" si="707"/>
        <v>277278.10000000003</v>
      </c>
      <c r="S120" s="120">
        <f t="shared" si="708" ref="S120:T120">SUM(S115:S119)</f>
        <v>474568.61999999965</v>
      </c>
      <c r="T120" s="120">
        <f t="shared" si="708"/>
        <v>2138165.0799999996</v>
      </c>
      <c r="U120" s="120">
        <f t="shared" si="709" ref="U120:W120">SUM(U115:U119)</f>
        <v>-401183.82999999996</v>
      </c>
      <c r="V120" s="120">
        <f t="shared" si="709"/>
        <v>-438295</v>
      </c>
      <c r="W120" s="120">
        <f t="shared" si="709"/>
        <v>-401183.82999999996</v>
      </c>
      <c r="X120" s="121">
        <f t="shared" si="710" ref="X120:AB120">SUM(X115:X119)</f>
        <v>675311.87000000023</v>
      </c>
      <c r="Y120" s="120">
        <f t="shared" si="710"/>
        <v>-174699</v>
      </c>
      <c r="Z120" s="120">
        <f t="shared" si="710"/>
        <v>442577</v>
      </c>
      <c r="AA120" s="120">
        <f t="shared" si="710"/>
        <v>-148008.30999999997</v>
      </c>
      <c r="AB120" s="120">
        <f t="shared" si="710"/>
        <v>-29263.530000000042</v>
      </c>
      <c r="AC120" s="120">
        <f t="shared" si="711" ref="AC120:AF120">SUM(AC115:AC119)</f>
        <v>264456.93000000005</v>
      </c>
      <c r="AD120" s="120">
        <f t="shared" si="711"/>
        <v>243877.76000000018</v>
      </c>
      <c r="AE120" s="120">
        <f t="shared" si="711"/>
        <v>972210</v>
      </c>
      <c r="AF120" s="120">
        <f t="shared" si="711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8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8">
        <v>122752</v>
      </c>
      <c r="BI120" s="471">
        <v>862167</v>
      </c>
      <c r="BJ120" s="535">
        <v>660136</v>
      </c>
      <c r="BK120" s="298">
        <v>-1049098</v>
      </c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44"/>
        <v>-26145.79999999993</v>
      </c>
      <c r="BV120" s="122">
        <f t="shared" si="712" ref="BV120:BX120">SUM(BV115:BV119)</f>
        <v>670594.97999999986</v>
      </c>
      <c r="BW120" s="122">
        <f t="shared" si="712"/>
        <v>-61136.829999999929</v>
      </c>
      <c r="BX120" s="122">
        <f t="shared" si="712"/>
        <v>412004.28000000026</v>
      </c>
      <c r="BY120" s="122">
        <f t="shared" si="713" ref="BY120">SUM(BY115:BY119)</f>
        <v>-235545.90000000043</v>
      </c>
      <c r="BZ120" s="122">
        <f t="shared" si="714" ref="BZ120:CH120">SUM(BZ115:BZ119)</f>
        <v>1753678.5699999996</v>
      </c>
      <c r="CA120" s="122">
        <f t="shared" si="714"/>
        <v>-562242.52000000002</v>
      </c>
      <c r="CB120" s="122">
        <f t="shared" si="714"/>
        <v>-679200.78000000003</v>
      </c>
      <c r="CC120" s="122">
        <f t="shared" si="714"/>
        <v>327382.98000000027</v>
      </c>
      <c r="CD120" s="392">
        <f t="shared" si="714"/>
        <v>40519.300000000461</v>
      </c>
      <c r="CE120" s="415">
        <f t="shared" si="714"/>
        <v>-582861.02000000002</v>
      </c>
      <c r="CF120" s="122">
        <f t="shared" si="714"/>
        <v>460066.72000000003</v>
      </c>
      <c r="CG120" s="122">
        <f t="shared" si="714"/>
        <v>-273289.43000000017</v>
      </c>
      <c r="CH120" s="122">
        <f t="shared" si="714"/>
        <v>-581826.55000000005</v>
      </c>
      <c r="CI120" s="122">
        <f t="shared" si="715" ref="CI120:CJ120">SUM(CI115:CI119)</f>
        <v>20938.319999999891</v>
      </c>
      <c r="CJ120" s="233">
        <f t="shared" si="715"/>
        <v>-33400.339999999851</v>
      </c>
      <c r="CK120" s="233">
        <f t="shared" si="716" ref="CK120">SUM(CK115:CK119)</f>
        <v>497641.38000000035</v>
      </c>
      <c r="CL120" s="233">
        <f t="shared" si="717" ref="CL120:CM120">SUM(CL115:CL119)</f>
        <v>-1675226.7399999995</v>
      </c>
      <c r="CM120" s="259">
        <f t="shared" si="717"/>
        <v>1168519.8300000001</v>
      </c>
      <c r="CN120" s="259">
        <f t="shared" si="718" ref="CN120:CO120">SUM(CN115:CN119)</f>
        <v>-242822</v>
      </c>
      <c r="CO120" s="259">
        <f t="shared" si="718"/>
        <v>-51538.170000000086</v>
      </c>
      <c r="CP120" s="372">
        <f t="shared" si="719" ref="CP120:CQ120">SUM(CP115:CP119)</f>
        <v>147723.12999999974</v>
      </c>
      <c r="CQ120" s="341">
        <f t="shared" si="719"/>
        <v>789638</v>
      </c>
      <c r="CR120" s="259">
        <f t="shared" si="720" ref="CR120">SUM(CR115:CR119)</f>
        <v>-368706</v>
      </c>
      <c r="CS120" s="259">
        <f t="shared" si="721" ref="CS120">SUM(CS115:CS119)</f>
        <v>-411552.69000000006</v>
      </c>
      <c r="CT120" s="259">
        <f t="shared" si="722" ref="CT120">SUM(CT115:CT119)</f>
        <v>78506.530000000042</v>
      </c>
      <c r="CU120" s="259">
        <f t="shared" si="723" ref="CU120">SUM(CU115:CU119)</f>
        <v>-327812.93000000005</v>
      </c>
      <c r="CV120" s="259">
        <f t="shared" si="724" ref="CV120">SUM(CV115:CV119)</f>
        <v>762996.23999999976</v>
      </c>
      <c r="CW120" s="259">
        <f t="shared" si="725" ref="CW120">SUM(CW115:CW119)</f>
        <v>-1042247</v>
      </c>
      <c r="CX120" s="259">
        <f t="shared" si="726" ref="CX120">SUM(CX115:CX119)</f>
        <v>1409136.6599999999</v>
      </c>
      <c r="CY120" s="259">
        <f t="shared" si="727" ref="CY120">SUM(CY115:CY119)</f>
        <v>-1006248</v>
      </c>
      <c r="CZ120" s="259">
        <f t="shared" si="728" ref="CZ120">SUM(CZ115:CZ119)</f>
        <v>-336115</v>
      </c>
      <c r="DA120" s="259">
        <f t="shared" si="729" ref="DA120">SUM(DA115:DA119)</f>
        <v>1179230</v>
      </c>
      <c r="DB120" s="372">
        <f t="shared" si="730" ref="DB120">SUM(DB115:DB119)</f>
        <v>-684547</v>
      </c>
      <c r="DC120" s="372">
        <f t="shared" si="731" ref="DC120">SUM(DC115:DC119)</f>
        <v>4744224</v>
      </c>
      <c r="DD120" s="372">
        <f t="shared" si="732" ref="DD120">SUM(DD115:DD119)</f>
        <v>1157459</v>
      </c>
      <c r="DE120" s="372">
        <f t="shared" si="733" ref="DE120">SUM(DE115:DE119)</f>
        <v>1017141</v>
      </c>
      <c r="DF120" s="372">
        <f t="shared" si="734" ref="DF120">SUM(DF115:DF119)</f>
        <v>108314</v>
      </c>
      <c r="DG120" s="372">
        <f t="shared" si="735" ref="DG120">SUM(DG115:DG119)</f>
        <v>52739</v>
      </c>
      <c r="DH120" s="372">
        <f t="shared" si="736" ref="DH120">SUM(DH115:DH119)</f>
        <v>7567</v>
      </c>
      <c r="DI120" s="372">
        <f t="shared" si="737" ref="DI120">SUM(DI115:DI119)</f>
        <v>557514</v>
      </c>
      <c r="DJ120" s="372">
        <f t="shared" si="738" ref="DJ120">SUM(DJ115:DJ119)</f>
        <v>-351746</v>
      </c>
      <c r="DK120" s="372">
        <f t="shared" si="739" ref="DK120:DL120">SUM(DK115:DK119)</f>
        <v>225082</v>
      </c>
      <c r="DL120" s="372">
        <f t="shared" si="739"/>
        <v>244300</v>
      </c>
      <c r="DM120" s="372">
        <f t="shared" si="740" ref="DM120:DN120">SUM(DM115:DM119)</f>
        <v>-916893</v>
      </c>
      <c r="DN120" s="372">
        <f t="shared" si="740"/>
        <v>-15736</v>
      </c>
      <c r="DO120" s="372">
        <f t="shared" si="741" ref="DO120:DP120">SUM(DO115:DO119)</f>
        <v>-4496996</v>
      </c>
      <c r="DP120" s="372">
        <f t="shared" si="741"/>
        <v>-571194</v>
      </c>
      <c r="DQ120" s="372">
        <f t="shared" si="742" ref="DQ120">SUM(DQ115:DQ119)</f>
        <v>-1506678</v>
      </c>
      <c r="EA120" s="330"/>
      <c r="EB120" s="29">
        <f t="shared" si="644"/>
        <v>-1049098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527"/>
      <c r="BK121" s="290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51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>
        <v>3</v>
      </c>
      <c r="BI122" s="462">
        <v>2</v>
      </c>
      <c r="BJ122" s="525">
        <v>3</v>
      </c>
      <c r="BK122" s="100">
        <v>3</v>
      </c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743" ref="BU122:CD126">O122-C122</f>
        <v>-2</v>
      </c>
      <c r="BV122" s="101">
        <f t="shared" si="743"/>
        <v>-2</v>
      </c>
      <c r="BW122" s="101">
        <f t="shared" si="743"/>
        <v>-3</v>
      </c>
      <c r="BX122" s="101">
        <f t="shared" si="743"/>
        <v>-4</v>
      </c>
      <c r="BY122" s="101">
        <f t="shared" si="743"/>
        <v>-2</v>
      </c>
      <c r="BZ122" s="101">
        <f t="shared" si="743"/>
        <v>-2</v>
      </c>
      <c r="CA122" s="101">
        <f t="shared" si="743"/>
        <v>-2</v>
      </c>
      <c r="CB122" s="101">
        <f t="shared" si="743"/>
        <v>0</v>
      </c>
      <c r="CC122" s="101">
        <f t="shared" si="743"/>
        <v>-2</v>
      </c>
      <c r="CD122" s="396">
        <f t="shared" si="743"/>
        <v>-3</v>
      </c>
      <c r="CE122" s="101">
        <f t="shared" si="744" ref="CE122:CN126">Y122-M122</f>
        <v>-3</v>
      </c>
      <c r="CF122" s="101">
        <f t="shared" si="744"/>
        <v>-1</v>
      </c>
      <c r="CG122" s="101">
        <f t="shared" si="744"/>
        <v>-2</v>
      </c>
      <c r="CH122" s="101">
        <f t="shared" si="744"/>
        <v>-2</v>
      </c>
      <c r="CI122" s="101">
        <f t="shared" si="744"/>
        <v>-1</v>
      </c>
      <c r="CJ122" s="237">
        <f t="shared" si="744"/>
        <v>-1</v>
      </c>
      <c r="CK122" s="237">
        <f t="shared" si="744"/>
        <v>0</v>
      </c>
      <c r="CL122" s="237">
        <f t="shared" si="744"/>
        <v>1</v>
      </c>
      <c r="CM122" s="196">
        <f t="shared" si="744"/>
        <v>2</v>
      </c>
      <c r="CN122" s="196">
        <f t="shared" si="744"/>
        <v>1</v>
      </c>
      <c r="CO122" s="196">
        <f t="shared" si="745" ref="CO122:CX126">AI122-W122</f>
        <v>3</v>
      </c>
      <c r="CP122" s="376">
        <f t="shared" si="745"/>
        <v>5</v>
      </c>
      <c r="CQ122" s="196">
        <f t="shared" si="745"/>
        <v>4</v>
      </c>
      <c r="CR122" s="196">
        <f t="shared" si="745"/>
        <v>6</v>
      </c>
      <c r="CS122" s="196">
        <f t="shared" si="745"/>
        <v>4</v>
      </c>
      <c r="CT122" s="196">
        <f t="shared" si="745"/>
        <v>4</v>
      </c>
      <c r="CU122" s="196">
        <f t="shared" si="745"/>
        <v>5</v>
      </c>
      <c r="CV122" s="196">
        <f t="shared" si="745"/>
        <v>1</v>
      </c>
      <c r="CW122" s="196">
        <f t="shared" si="745"/>
        <v>4</v>
      </c>
      <c r="CX122" s="196">
        <f t="shared" si="745"/>
        <v>6</v>
      </c>
      <c r="CY122" s="196">
        <f t="shared" si="746" ref="CY122:DH126">AS122-AG122</f>
        <v>3</v>
      </c>
      <c r="CZ122" s="196">
        <f t="shared" si="746"/>
        <v>3</v>
      </c>
      <c r="DA122" s="196">
        <f t="shared" si="746"/>
        <v>3</v>
      </c>
      <c r="DB122" s="376">
        <f t="shared" si="746"/>
        <v>2</v>
      </c>
      <c r="DC122" s="376">
        <f t="shared" si="746"/>
        <v>3</v>
      </c>
      <c r="DD122" s="376">
        <f t="shared" si="746"/>
        <v>-1</v>
      </c>
      <c r="DE122" s="376">
        <f t="shared" si="746"/>
        <v>2</v>
      </c>
      <c r="DF122" s="376">
        <f t="shared" si="746"/>
        <v>3</v>
      </c>
      <c r="DG122" s="376">
        <f t="shared" si="746"/>
        <v>0</v>
      </c>
      <c r="DH122" s="376">
        <f t="shared" si="746"/>
        <v>4</v>
      </c>
      <c r="DI122" s="376">
        <f t="shared" si="747" ref="DI122:DQ126">BC122-AQ122</f>
        <v>-3</v>
      </c>
      <c r="DJ122" s="376">
        <f t="shared" si="747"/>
        <v>-6</v>
      </c>
      <c r="DK122" s="376">
        <f t="shared" si="747"/>
        <v>-4</v>
      </c>
      <c r="DL122" s="376">
        <f t="shared" si="747"/>
        <v>-4</v>
      </c>
      <c r="DM122" s="376">
        <f t="shared" si="747"/>
        <v>-4</v>
      </c>
      <c r="DN122" s="376">
        <f t="shared" si="747"/>
        <v>-4</v>
      </c>
      <c r="DO122" s="376">
        <f t="shared" si="747"/>
        <v>-5</v>
      </c>
      <c r="DP122" s="376">
        <f t="shared" si="747"/>
        <v>-3</v>
      </c>
      <c r="DQ122" s="376">
        <f t="shared" si="747"/>
        <v>-3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3</v>
      </c>
    </row>
    <row r="123" spans="1:132" s="52" customFormat="1" ht="1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>
        <v>13</v>
      </c>
      <c r="BI123" s="462">
        <v>15</v>
      </c>
      <c r="BJ123" s="525">
        <v>18</v>
      </c>
      <c r="BK123" s="100">
        <v>18</v>
      </c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743"/>
        <v>2</v>
      </c>
      <c r="BV123" s="101">
        <f t="shared" si="743"/>
        <v>3</v>
      </c>
      <c r="BW123" s="101">
        <f t="shared" si="743"/>
        <v>1</v>
      </c>
      <c r="BX123" s="101">
        <f t="shared" si="743"/>
        <v>2</v>
      </c>
      <c r="BY123" s="101">
        <f t="shared" si="743"/>
        <v>3</v>
      </c>
      <c r="BZ123" s="101">
        <f t="shared" si="743"/>
        <v>2</v>
      </c>
      <c r="CA123" s="101">
        <f t="shared" si="743"/>
        <v>2</v>
      </c>
      <c r="CB123" s="101">
        <f t="shared" si="743"/>
        <v>3</v>
      </c>
      <c r="CC123" s="101">
        <f t="shared" si="743"/>
        <v>4</v>
      </c>
      <c r="CD123" s="396">
        <f t="shared" si="743"/>
        <v>6</v>
      </c>
      <c r="CE123" s="101">
        <f t="shared" si="744"/>
        <v>8</v>
      </c>
      <c r="CF123" s="101">
        <f t="shared" si="744"/>
        <v>8</v>
      </c>
      <c r="CG123" s="101">
        <f t="shared" si="744"/>
        <v>9</v>
      </c>
      <c r="CH123" s="101">
        <f t="shared" si="744"/>
        <v>22</v>
      </c>
      <c r="CI123" s="101">
        <f t="shared" si="744"/>
        <v>26</v>
      </c>
      <c r="CJ123" s="237">
        <f t="shared" si="744"/>
        <v>23</v>
      </c>
      <c r="CK123" s="237">
        <f t="shared" si="744"/>
        <v>19</v>
      </c>
      <c r="CL123" s="237">
        <f t="shared" si="744"/>
        <v>17</v>
      </c>
      <c r="CM123" s="196">
        <f t="shared" si="744"/>
        <v>18</v>
      </c>
      <c r="CN123" s="196">
        <f t="shared" si="744"/>
        <v>15</v>
      </c>
      <c r="CO123" s="196">
        <f t="shared" si="745"/>
        <v>13</v>
      </c>
      <c r="CP123" s="376">
        <f t="shared" si="745"/>
        <v>11</v>
      </c>
      <c r="CQ123" s="196">
        <f t="shared" si="745"/>
        <v>8</v>
      </c>
      <c r="CR123" s="196">
        <f t="shared" si="745"/>
        <v>4</v>
      </c>
      <c r="CS123" s="196">
        <f t="shared" si="745"/>
        <v>3</v>
      </c>
      <c r="CT123" s="196">
        <f t="shared" si="745"/>
        <v>-14</v>
      </c>
      <c r="CU123" s="196">
        <f t="shared" si="745"/>
        <v>-12</v>
      </c>
      <c r="CV123" s="196">
        <f t="shared" si="745"/>
        <v>-10</v>
      </c>
      <c r="CW123" s="196">
        <f t="shared" si="745"/>
        <v>-11</v>
      </c>
      <c r="CX123" s="196">
        <f t="shared" si="745"/>
        <v>-12</v>
      </c>
      <c r="CY123" s="196">
        <f t="shared" si="746"/>
        <v>-16</v>
      </c>
      <c r="CZ123" s="196">
        <f t="shared" si="746"/>
        <v>-14</v>
      </c>
      <c r="DA123" s="196">
        <f t="shared" si="746"/>
        <v>-13</v>
      </c>
      <c r="DB123" s="376">
        <f t="shared" si="746"/>
        <v>-14</v>
      </c>
      <c r="DC123" s="376">
        <f t="shared" si="746"/>
        <v>-13</v>
      </c>
      <c r="DD123" s="376">
        <f t="shared" si="746"/>
        <v>-7</v>
      </c>
      <c r="DE123" s="376">
        <f t="shared" si="746"/>
        <v>-7</v>
      </c>
      <c r="DF123" s="376">
        <f t="shared" si="746"/>
        <v>-4</v>
      </c>
      <c r="DG123" s="376">
        <f t="shared" si="746"/>
        <v>-8</v>
      </c>
      <c r="DH123" s="376">
        <f t="shared" si="746"/>
        <v>-12</v>
      </c>
      <c r="DI123" s="376">
        <f t="shared" si="747"/>
        <v>-7</v>
      </c>
      <c r="DJ123" s="376">
        <f t="shared" si="747"/>
        <v>-4</v>
      </c>
      <c r="DK123" s="376">
        <f t="shared" si="747"/>
        <v>-1</v>
      </c>
      <c r="DL123" s="376">
        <f t="shared" si="747"/>
        <v>0</v>
      </c>
      <c r="DM123" s="376">
        <f t="shared" si="747"/>
        <v>0</v>
      </c>
      <c r="DN123" s="376">
        <f t="shared" si="747"/>
        <v>4</v>
      </c>
      <c r="DO123" s="376">
        <f t="shared" si="747"/>
        <v>6</v>
      </c>
      <c r="DP123" s="376">
        <f t="shared" si="747"/>
        <v>7</v>
      </c>
      <c r="DQ123" s="376">
        <f t="shared" si="747"/>
        <v>7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18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525">
        <v>0</v>
      </c>
      <c r="BK124" s="100">
        <v>0</v>
      </c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743"/>
        <v>0</v>
      </c>
      <c r="BV124" s="101">
        <f t="shared" si="743"/>
        <v>0</v>
      </c>
      <c r="BW124" s="101">
        <f t="shared" si="743"/>
        <v>0</v>
      </c>
      <c r="BX124" s="101">
        <f t="shared" si="743"/>
        <v>0</v>
      </c>
      <c r="BY124" s="101">
        <f t="shared" si="743"/>
        <v>0</v>
      </c>
      <c r="BZ124" s="101">
        <f t="shared" si="743"/>
        <v>0</v>
      </c>
      <c r="CA124" s="101">
        <f t="shared" si="743"/>
        <v>0</v>
      </c>
      <c r="CB124" s="101">
        <f t="shared" si="743"/>
        <v>0</v>
      </c>
      <c r="CC124" s="101">
        <f t="shared" si="743"/>
        <v>0</v>
      </c>
      <c r="CD124" s="396">
        <f t="shared" si="743"/>
        <v>0</v>
      </c>
      <c r="CE124" s="101">
        <f t="shared" si="744"/>
        <v>0</v>
      </c>
      <c r="CF124" s="101">
        <f t="shared" si="744"/>
        <v>0</v>
      </c>
      <c r="CG124" s="101">
        <f t="shared" si="744"/>
        <v>0</v>
      </c>
      <c r="CH124" s="101">
        <f t="shared" si="744"/>
        <v>0</v>
      </c>
      <c r="CI124" s="101">
        <f t="shared" si="744"/>
        <v>0</v>
      </c>
      <c r="CJ124" s="237">
        <f t="shared" si="744"/>
        <v>0</v>
      </c>
      <c r="CK124" s="237">
        <f t="shared" si="744"/>
        <v>0</v>
      </c>
      <c r="CL124" s="237">
        <f t="shared" si="744"/>
        <v>0</v>
      </c>
      <c r="CM124" s="196">
        <f t="shared" si="744"/>
        <v>0</v>
      </c>
      <c r="CN124" s="196">
        <f t="shared" si="744"/>
        <v>0</v>
      </c>
      <c r="CO124" s="196">
        <f t="shared" si="745"/>
        <v>0</v>
      </c>
      <c r="CP124" s="376">
        <f t="shared" si="745"/>
        <v>0</v>
      </c>
      <c r="CQ124" s="196">
        <f t="shared" si="745"/>
        <v>0</v>
      </c>
      <c r="CR124" s="196">
        <f t="shared" si="745"/>
        <v>0</v>
      </c>
      <c r="CS124" s="196">
        <f t="shared" si="745"/>
        <v>0</v>
      </c>
      <c r="CT124" s="196">
        <f t="shared" si="745"/>
        <v>0</v>
      </c>
      <c r="CU124" s="196">
        <f t="shared" si="745"/>
        <v>0</v>
      </c>
      <c r="CV124" s="196">
        <f t="shared" si="745"/>
        <v>0</v>
      </c>
      <c r="CW124" s="196">
        <f t="shared" si="745"/>
        <v>0</v>
      </c>
      <c r="CX124" s="196">
        <f t="shared" si="745"/>
        <v>0</v>
      </c>
      <c r="CY124" s="196">
        <f t="shared" si="746"/>
        <v>0</v>
      </c>
      <c r="CZ124" s="196">
        <f t="shared" si="746"/>
        <v>0</v>
      </c>
      <c r="DA124" s="196">
        <f t="shared" si="746"/>
        <v>0</v>
      </c>
      <c r="DB124" s="376">
        <f t="shared" si="746"/>
        <v>0</v>
      </c>
      <c r="DC124" s="376">
        <f t="shared" si="746"/>
        <v>0</v>
      </c>
      <c r="DD124" s="376">
        <f t="shared" si="746"/>
        <v>0</v>
      </c>
      <c r="DE124" s="376">
        <f t="shared" si="746"/>
        <v>0</v>
      </c>
      <c r="DF124" s="376">
        <f t="shared" si="746"/>
        <v>0</v>
      </c>
      <c r="DG124" s="376">
        <f t="shared" si="746"/>
        <v>0</v>
      </c>
      <c r="DH124" s="376">
        <f t="shared" si="746"/>
        <v>0</v>
      </c>
      <c r="DI124" s="376">
        <f t="shared" si="747"/>
        <v>0</v>
      </c>
      <c r="DJ124" s="376">
        <f t="shared" si="747"/>
        <v>0</v>
      </c>
      <c r="DK124" s="376">
        <f t="shared" si="747"/>
        <v>0</v>
      </c>
      <c r="DL124" s="376">
        <f t="shared" si="747"/>
        <v>0</v>
      </c>
      <c r="DM124" s="376">
        <f t="shared" si="747"/>
        <v>0</v>
      </c>
      <c r="DN124" s="376">
        <f t="shared" si="747"/>
        <v>0</v>
      </c>
      <c r="DO124" s="376">
        <f t="shared" si="747"/>
        <v>0</v>
      </c>
      <c r="DP124" s="376">
        <f t="shared" si="747"/>
        <v>0</v>
      </c>
      <c r="DQ124" s="376">
        <f t="shared" si="747"/>
        <v>0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525">
        <v>0</v>
      </c>
      <c r="BK125" s="100">
        <v>0</v>
      </c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743"/>
        <v>0</v>
      </c>
      <c r="BV125" s="101">
        <f t="shared" si="743"/>
        <v>0</v>
      </c>
      <c r="BW125" s="101">
        <f t="shared" si="743"/>
        <v>0</v>
      </c>
      <c r="BX125" s="101">
        <f t="shared" si="743"/>
        <v>0</v>
      </c>
      <c r="BY125" s="101">
        <f t="shared" si="743"/>
        <v>0</v>
      </c>
      <c r="BZ125" s="101">
        <f t="shared" si="743"/>
        <v>0</v>
      </c>
      <c r="CA125" s="101">
        <f t="shared" si="743"/>
        <v>0</v>
      </c>
      <c r="CB125" s="101">
        <f t="shared" si="743"/>
        <v>0</v>
      </c>
      <c r="CC125" s="101">
        <f t="shared" si="743"/>
        <v>0</v>
      </c>
      <c r="CD125" s="396">
        <f t="shared" si="743"/>
        <v>0</v>
      </c>
      <c r="CE125" s="101">
        <f t="shared" si="744"/>
        <v>0</v>
      </c>
      <c r="CF125" s="101">
        <f t="shared" si="744"/>
        <v>0</v>
      </c>
      <c r="CG125" s="101">
        <f t="shared" si="744"/>
        <v>0</v>
      </c>
      <c r="CH125" s="101">
        <f t="shared" si="744"/>
        <v>0</v>
      </c>
      <c r="CI125" s="101">
        <f t="shared" si="744"/>
        <v>0</v>
      </c>
      <c r="CJ125" s="237">
        <f t="shared" si="744"/>
        <v>0</v>
      </c>
      <c r="CK125" s="237">
        <f t="shared" si="744"/>
        <v>0</v>
      </c>
      <c r="CL125" s="237">
        <f t="shared" si="744"/>
        <v>0</v>
      </c>
      <c r="CM125" s="196">
        <f t="shared" si="744"/>
        <v>0</v>
      </c>
      <c r="CN125" s="196">
        <f t="shared" si="744"/>
        <v>0</v>
      </c>
      <c r="CO125" s="196">
        <f t="shared" si="745"/>
        <v>0</v>
      </c>
      <c r="CP125" s="376">
        <f t="shared" si="745"/>
        <v>0</v>
      </c>
      <c r="CQ125" s="196">
        <f t="shared" si="745"/>
        <v>0</v>
      </c>
      <c r="CR125" s="196">
        <f t="shared" si="745"/>
        <v>0</v>
      </c>
      <c r="CS125" s="196">
        <f t="shared" si="745"/>
        <v>0</v>
      </c>
      <c r="CT125" s="196">
        <f t="shared" si="745"/>
        <v>0</v>
      </c>
      <c r="CU125" s="196">
        <f t="shared" si="745"/>
        <v>0</v>
      </c>
      <c r="CV125" s="196">
        <f t="shared" si="745"/>
        <v>0</v>
      </c>
      <c r="CW125" s="196">
        <f t="shared" si="745"/>
        <v>0</v>
      </c>
      <c r="CX125" s="196">
        <f t="shared" si="745"/>
        <v>0</v>
      </c>
      <c r="CY125" s="196">
        <f t="shared" si="746"/>
        <v>0</v>
      </c>
      <c r="CZ125" s="196">
        <f t="shared" si="746"/>
        <v>0</v>
      </c>
      <c r="DA125" s="196">
        <f t="shared" si="746"/>
        <v>0</v>
      </c>
      <c r="DB125" s="376">
        <f t="shared" si="746"/>
        <v>0</v>
      </c>
      <c r="DC125" s="376">
        <f t="shared" si="746"/>
        <v>0</v>
      </c>
      <c r="DD125" s="376">
        <f t="shared" si="746"/>
        <v>0</v>
      </c>
      <c r="DE125" s="376">
        <f t="shared" si="746"/>
        <v>0</v>
      </c>
      <c r="DF125" s="376">
        <f t="shared" si="746"/>
        <v>0</v>
      </c>
      <c r="DG125" s="376">
        <f t="shared" si="746"/>
        <v>0</v>
      </c>
      <c r="DH125" s="376">
        <f t="shared" si="746"/>
        <v>0</v>
      </c>
      <c r="DI125" s="376">
        <f t="shared" si="747"/>
        <v>0</v>
      </c>
      <c r="DJ125" s="376">
        <f t="shared" si="747"/>
        <v>0</v>
      </c>
      <c r="DK125" s="376">
        <f t="shared" si="747"/>
        <v>0</v>
      </c>
      <c r="DL125" s="376">
        <f t="shared" si="747"/>
        <v>0</v>
      </c>
      <c r="DM125" s="376">
        <f t="shared" si="747"/>
        <v>0</v>
      </c>
      <c r="DN125" s="376">
        <f t="shared" si="747"/>
        <v>0</v>
      </c>
      <c r="DO125" s="376">
        <f t="shared" si="747"/>
        <v>0</v>
      </c>
      <c r="DP125" s="376">
        <f t="shared" si="747"/>
        <v>0</v>
      </c>
      <c r="DQ125" s="376">
        <f t="shared" si="747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525">
        <v>0</v>
      </c>
      <c r="BK126" s="100">
        <v>0</v>
      </c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743"/>
        <v>0</v>
      </c>
      <c r="BV126" s="101">
        <f t="shared" si="743"/>
        <v>0</v>
      </c>
      <c r="BW126" s="101">
        <f t="shared" si="743"/>
        <v>0</v>
      </c>
      <c r="BX126" s="101">
        <f t="shared" si="743"/>
        <v>0</v>
      </c>
      <c r="BY126" s="101">
        <f t="shared" si="743"/>
        <v>0</v>
      </c>
      <c r="BZ126" s="101">
        <f t="shared" si="743"/>
        <v>0</v>
      </c>
      <c r="CA126" s="101">
        <f t="shared" si="743"/>
        <v>0</v>
      </c>
      <c r="CB126" s="101">
        <f t="shared" si="743"/>
        <v>0</v>
      </c>
      <c r="CC126" s="101">
        <f t="shared" si="743"/>
        <v>0</v>
      </c>
      <c r="CD126" s="396">
        <f t="shared" si="743"/>
        <v>0</v>
      </c>
      <c r="CE126" s="101">
        <f t="shared" si="744"/>
        <v>0</v>
      </c>
      <c r="CF126" s="101">
        <f t="shared" si="744"/>
        <v>0</v>
      </c>
      <c r="CG126" s="101">
        <f t="shared" si="744"/>
        <v>0</v>
      </c>
      <c r="CH126" s="101">
        <f t="shared" si="744"/>
        <v>0</v>
      </c>
      <c r="CI126" s="101">
        <f t="shared" si="744"/>
        <v>0</v>
      </c>
      <c r="CJ126" s="237">
        <f t="shared" si="744"/>
        <v>0</v>
      </c>
      <c r="CK126" s="237">
        <f t="shared" si="744"/>
        <v>0</v>
      </c>
      <c r="CL126" s="237">
        <f t="shared" si="744"/>
        <v>0</v>
      </c>
      <c r="CM126" s="196">
        <f t="shared" si="744"/>
        <v>0</v>
      </c>
      <c r="CN126" s="196">
        <f t="shared" si="744"/>
        <v>0</v>
      </c>
      <c r="CO126" s="196">
        <f t="shared" si="745"/>
        <v>0</v>
      </c>
      <c r="CP126" s="376">
        <f t="shared" si="745"/>
        <v>0</v>
      </c>
      <c r="CQ126" s="196">
        <f t="shared" si="745"/>
        <v>0</v>
      </c>
      <c r="CR126" s="196">
        <f t="shared" si="745"/>
        <v>0</v>
      </c>
      <c r="CS126" s="196">
        <f t="shared" si="745"/>
        <v>0</v>
      </c>
      <c r="CT126" s="196">
        <f t="shared" si="745"/>
        <v>0</v>
      </c>
      <c r="CU126" s="196">
        <f t="shared" si="745"/>
        <v>0</v>
      </c>
      <c r="CV126" s="196">
        <f t="shared" si="745"/>
        <v>0</v>
      </c>
      <c r="CW126" s="196">
        <f t="shared" si="745"/>
        <v>0</v>
      </c>
      <c r="CX126" s="196">
        <f t="shared" si="745"/>
        <v>0</v>
      </c>
      <c r="CY126" s="196">
        <f t="shared" si="746"/>
        <v>0</v>
      </c>
      <c r="CZ126" s="196">
        <f t="shared" si="746"/>
        <v>0</v>
      </c>
      <c r="DA126" s="196">
        <f t="shared" si="746"/>
        <v>0</v>
      </c>
      <c r="DB126" s="376">
        <f t="shared" si="746"/>
        <v>0</v>
      </c>
      <c r="DC126" s="376">
        <f t="shared" si="746"/>
        <v>0</v>
      </c>
      <c r="DD126" s="376">
        <f t="shared" si="746"/>
        <v>0</v>
      </c>
      <c r="DE126" s="376">
        <f t="shared" si="746"/>
        <v>0</v>
      </c>
      <c r="DF126" s="376">
        <f t="shared" si="746"/>
        <v>0</v>
      </c>
      <c r="DG126" s="376">
        <f t="shared" si="746"/>
        <v>0</v>
      </c>
      <c r="DH126" s="376">
        <f t="shared" si="746"/>
        <v>0</v>
      </c>
      <c r="DI126" s="376">
        <f t="shared" si="747"/>
        <v>0</v>
      </c>
      <c r="DJ126" s="376">
        <f t="shared" si="747"/>
        <v>0</v>
      </c>
      <c r="DK126" s="376">
        <f t="shared" si="747"/>
        <v>0</v>
      </c>
      <c r="DL126" s="376">
        <f t="shared" si="747"/>
        <v>0</v>
      </c>
      <c r="DM126" s="376">
        <f t="shared" si="747"/>
        <v>0</v>
      </c>
      <c r="DN126" s="376">
        <f t="shared" si="747"/>
        <v>0</v>
      </c>
      <c r="DO126" s="376">
        <f t="shared" si="747"/>
        <v>0</v>
      </c>
      <c r="DP126" s="376">
        <f t="shared" si="747"/>
        <v>0</v>
      </c>
      <c r="DQ126" s="376">
        <f t="shared" si="747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748" ref="C127:Q127">SUM(C122:C126)</f>
        <v>8</v>
      </c>
      <c r="D127" s="115">
        <f t="shared" si="748"/>
        <v>7</v>
      </c>
      <c r="E127" s="115">
        <f t="shared" si="748"/>
        <v>7</v>
      </c>
      <c r="F127" s="116">
        <f t="shared" si="748"/>
        <v>9</v>
      </c>
      <c r="G127" s="115">
        <f t="shared" si="748"/>
        <v>7</v>
      </c>
      <c r="H127" s="116">
        <f t="shared" si="748"/>
        <v>8</v>
      </c>
      <c r="I127" s="115">
        <f t="shared" si="748"/>
        <v>9</v>
      </c>
      <c r="J127" s="116">
        <f t="shared" si="748"/>
        <v>8</v>
      </c>
      <c r="K127" s="115">
        <f t="shared" si="748"/>
        <v>9</v>
      </c>
      <c r="L127" s="117">
        <f t="shared" si="748"/>
        <v>9</v>
      </c>
      <c r="M127" s="116">
        <f t="shared" si="748"/>
        <v>9</v>
      </c>
      <c r="N127" s="116">
        <f t="shared" si="748"/>
        <v>8</v>
      </c>
      <c r="O127" s="116">
        <f t="shared" si="748"/>
        <v>8</v>
      </c>
      <c r="P127" s="116">
        <f t="shared" si="748"/>
        <v>8</v>
      </c>
      <c r="Q127" s="116">
        <f t="shared" si="748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>
        <v>16</v>
      </c>
      <c r="BI127" s="476">
        <v>17</v>
      </c>
      <c r="BJ127" s="539">
        <v>21</v>
      </c>
      <c r="BK127" s="117">
        <v>21</v>
      </c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749" ref="BU127:BY127">SUM(BU122:BU126)</f>
        <v>0</v>
      </c>
      <c r="BV127" s="118">
        <f t="shared" si="749"/>
        <v>1</v>
      </c>
      <c r="BW127" s="118">
        <f t="shared" si="749"/>
        <v>-2</v>
      </c>
      <c r="BX127" s="118">
        <f t="shared" si="749"/>
        <v>-2</v>
      </c>
      <c r="BY127" s="118">
        <f t="shared" si="749"/>
        <v>1</v>
      </c>
      <c r="BZ127" s="118">
        <f t="shared" si="750" ref="BZ127:CH127">SUM(BZ122:BZ126)</f>
        <v>0</v>
      </c>
      <c r="CA127" s="118">
        <f t="shared" si="750"/>
        <v>0</v>
      </c>
      <c r="CB127" s="118">
        <f t="shared" si="750"/>
        <v>3</v>
      </c>
      <c r="CC127" s="118">
        <f t="shared" si="750"/>
        <v>2</v>
      </c>
      <c r="CD127" s="397">
        <f t="shared" si="750"/>
        <v>3</v>
      </c>
      <c r="CE127" s="118">
        <f t="shared" si="750"/>
        <v>5</v>
      </c>
      <c r="CF127" s="118">
        <f t="shared" si="750"/>
        <v>7</v>
      </c>
      <c r="CG127" s="118">
        <f t="shared" si="750"/>
        <v>7</v>
      </c>
      <c r="CH127" s="118">
        <f t="shared" si="750"/>
        <v>20</v>
      </c>
      <c r="CI127" s="118">
        <f t="shared" si="751" ref="CI127:CJ127">SUM(CI122:CI126)</f>
        <v>25</v>
      </c>
      <c r="CJ127" s="238">
        <f t="shared" si="751"/>
        <v>22</v>
      </c>
      <c r="CK127" s="238">
        <f t="shared" si="752" ref="CK127">SUM(CK122:CK126)</f>
        <v>19</v>
      </c>
      <c r="CL127" s="238">
        <f t="shared" si="753" ref="CL127:CM127">SUM(CL122:CL126)</f>
        <v>18</v>
      </c>
      <c r="CM127" s="197">
        <f t="shared" si="753"/>
        <v>20</v>
      </c>
      <c r="CN127" s="197">
        <f t="shared" si="754" ref="CN127:CO127">SUM(CN122:CN126)</f>
        <v>16</v>
      </c>
      <c r="CO127" s="197">
        <f t="shared" si="754"/>
        <v>16</v>
      </c>
      <c r="CP127" s="377">
        <f t="shared" si="755" ref="CP127:CQ127">SUM(CP122:CP126)</f>
        <v>16</v>
      </c>
      <c r="CQ127" s="197">
        <f t="shared" si="755"/>
        <v>12</v>
      </c>
      <c r="CR127" s="197">
        <f t="shared" si="756" ref="CR127">SUM(CR122:CR126)</f>
        <v>10</v>
      </c>
      <c r="CS127" s="197">
        <f t="shared" si="757" ref="CS127">SUM(CS122:CS126)</f>
        <v>7</v>
      </c>
      <c r="CT127" s="197">
        <f t="shared" si="758" ref="CT127">SUM(CT122:CT126)</f>
        <v>-10</v>
      </c>
      <c r="CU127" s="197">
        <f t="shared" si="759" ref="CU127">SUM(CU122:CU126)</f>
        <v>-7</v>
      </c>
      <c r="CV127" s="197">
        <f t="shared" si="760" ref="CV127">SUM(CV122:CV126)</f>
        <v>-9</v>
      </c>
      <c r="CW127" s="197">
        <f t="shared" si="761" ref="CW127">SUM(CW122:CW126)</f>
        <v>-7</v>
      </c>
      <c r="CX127" s="197">
        <f t="shared" si="762" ref="CX127">SUM(CX122:CX126)</f>
        <v>-6</v>
      </c>
      <c r="CY127" s="197">
        <f t="shared" si="763" ref="CY127">SUM(CY122:CY126)</f>
        <v>-13</v>
      </c>
      <c r="CZ127" s="197">
        <f t="shared" si="764" ref="CZ127">SUM(CZ122:CZ126)</f>
        <v>-11</v>
      </c>
      <c r="DA127" s="197">
        <f t="shared" si="765" ref="DA127">SUM(DA122:DA126)</f>
        <v>-10</v>
      </c>
      <c r="DB127" s="377">
        <f t="shared" si="766" ref="DB127">SUM(DB122:DB126)</f>
        <v>-12</v>
      </c>
      <c r="DC127" s="377">
        <f t="shared" si="767" ref="DC127">SUM(DC122:DC126)</f>
        <v>-10</v>
      </c>
      <c r="DD127" s="377">
        <f t="shared" si="768" ref="DD127">SUM(DD122:DD126)</f>
        <v>-8</v>
      </c>
      <c r="DE127" s="377">
        <f t="shared" si="769" ref="DE127">SUM(DE122:DE126)</f>
        <v>-5</v>
      </c>
      <c r="DF127" s="377">
        <f t="shared" si="770" ref="DF127">SUM(DF122:DF126)</f>
        <v>-1</v>
      </c>
      <c r="DG127" s="377">
        <f t="shared" si="771" ref="DG127">SUM(DG122:DG126)</f>
        <v>-8</v>
      </c>
      <c r="DH127" s="377">
        <f t="shared" si="772" ref="DH127">SUM(DH122:DH126)</f>
        <v>-8</v>
      </c>
      <c r="DI127" s="377">
        <f t="shared" si="773" ref="DI127">SUM(DI122:DI126)</f>
        <v>-10</v>
      </c>
      <c r="DJ127" s="377">
        <f t="shared" si="774" ref="DJ127">SUM(DJ122:DJ126)</f>
        <v>-10</v>
      </c>
      <c r="DK127" s="377">
        <f t="shared" si="775" ref="DK127:DL127">SUM(DK122:DK126)</f>
        <v>-5</v>
      </c>
      <c r="DL127" s="377">
        <f t="shared" si="775"/>
        <v>-4</v>
      </c>
      <c r="DM127" s="377">
        <f t="shared" si="776" ref="DM127:DN127">SUM(DM122:DM126)</f>
        <v>-4</v>
      </c>
      <c r="DN127" s="377">
        <f t="shared" si="776"/>
        <v>0</v>
      </c>
      <c r="DO127" s="377">
        <f t="shared" si="777" ref="DO127:DP127">SUM(DO122:DO126)</f>
        <v>1</v>
      </c>
      <c r="DP127" s="377">
        <f t="shared" si="777"/>
        <v>4</v>
      </c>
      <c r="DQ127" s="377">
        <f t="shared" si="778" ref="DQ127">SUM(DQ122:DQ126)</f>
        <v>4</v>
      </c>
      <c r="EA127" s="265"/>
      <c r="EB127" s="78">
        <f>SUM(EB122:EB126)</f>
        <v>21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530"/>
      <c r="BK128" s="293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54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>
        <v>0</v>
      </c>
      <c r="BI129" s="477">
        <v>0</v>
      </c>
      <c r="BJ129" s="540">
        <v>4</v>
      </c>
      <c r="BK129" s="103">
        <v>0</v>
      </c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79" ref="BU129:CD133">O129-C129</f>
        <v>0</v>
      </c>
      <c r="BV129" s="102">
        <f t="shared" si="779"/>
        <v>-1</v>
      </c>
      <c r="BW129" s="102">
        <f t="shared" si="779"/>
        <v>-1</v>
      </c>
      <c r="BX129" s="102">
        <f t="shared" si="779"/>
        <v>-4</v>
      </c>
      <c r="BY129" s="102">
        <f t="shared" si="779"/>
        <v>0</v>
      </c>
      <c r="BZ129" s="102">
        <f t="shared" si="779"/>
        <v>-6</v>
      </c>
      <c r="CA129" s="102">
        <f t="shared" si="779"/>
        <v>-6</v>
      </c>
      <c r="CB129" s="102">
        <f t="shared" si="779"/>
        <v>-1</v>
      </c>
      <c r="CC129" s="102">
        <f t="shared" si="779"/>
        <v>0</v>
      </c>
      <c r="CD129" s="376">
        <f t="shared" si="779"/>
        <v>0</v>
      </c>
      <c r="CE129" s="102">
        <f t="shared" si="780" ref="CE129:CN133">Y129-M129</f>
        <v>0</v>
      </c>
      <c r="CF129" s="102">
        <f t="shared" si="780"/>
        <v>0</v>
      </c>
      <c r="CG129" s="102">
        <f t="shared" si="780"/>
        <v>0</v>
      </c>
      <c r="CH129" s="102">
        <f t="shared" si="780"/>
        <v>0</v>
      </c>
      <c r="CI129" s="102">
        <f t="shared" si="780"/>
        <v>0</v>
      </c>
      <c r="CJ129" s="196">
        <f t="shared" si="780"/>
        <v>0</v>
      </c>
      <c r="CK129" s="196">
        <f t="shared" si="780"/>
        <v>0</v>
      </c>
      <c r="CL129" s="196">
        <f t="shared" si="780"/>
        <v>10</v>
      </c>
      <c r="CM129" s="196">
        <f t="shared" si="780"/>
        <v>8</v>
      </c>
      <c r="CN129" s="196">
        <f t="shared" si="780"/>
        <v>3</v>
      </c>
      <c r="CO129" s="196">
        <f t="shared" si="781" ref="CO129:CX133">AI129-W129</f>
        <v>3</v>
      </c>
      <c r="CP129" s="376">
        <f t="shared" si="781"/>
        <v>3</v>
      </c>
      <c r="CQ129" s="196">
        <f t="shared" si="781"/>
        <v>0</v>
      </c>
      <c r="CR129" s="196">
        <f t="shared" si="781"/>
        <v>0</v>
      </c>
      <c r="CS129" s="196">
        <f t="shared" si="781"/>
        <v>0</v>
      </c>
      <c r="CT129" s="196">
        <f t="shared" si="781"/>
        <v>9</v>
      </c>
      <c r="CU129" s="196">
        <f t="shared" si="781"/>
        <v>2</v>
      </c>
      <c r="CV129" s="196">
        <f t="shared" si="781"/>
        <v>8</v>
      </c>
      <c r="CW129" s="196">
        <f t="shared" si="781"/>
        <v>4</v>
      </c>
      <c r="CX129" s="196">
        <f t="shared" si="781"/>
        <v>-10</v>
      </c>
      <c r="CY129" s="196">
        <f t="shared" si="782" ref="CY129:DH133">AS129-AG129</f>
        <v>-8</v>
      </c>
      <c r="CZ129" s="196">
        <f t="shared" si="782"/>
        <v>-3</v>
      </c>
      <c r="DA129" s="196">
        <f t="shared" si="782"/>
        <v>-3</v>
      </c>
      <c r="DB129" s="376">
        <f t="shared" si="782"/>
        <v>-3</v>
      </c>
      <c r="DC129" s="376">
        <f t="shared" si="782"/>
        <v>0</v>
      </c>
      <c r="DD129" s="376">
        <f t="shared" si="782"/>
        <v>0</v>
      </c>
      <c r="DE129" s="376">
        <f t="shared" si="782"/>
        <v>0</v>
      </c>
      <c r="DF129" s="376">
        <f t="shared" si="782"/>
        <v>-6</v>
      </c>
      <c r="DG129" s="376">
        <f t="shared" si="782"/>
        <v>-2</v>
      </c>
      <c r="DH129" s="376">
        <f t="shared" si="782"/>
        <v>-7</v>
      </c>
      <c r="DI129" s="376">
        <f t="shared" si="783" ref="DI129:DQ133">BC129-AQ129</f>
        <v>-1</v>
      </c>
      <c r="DJ129" s="376">
        <f t="shared" si="783"/>
        <v>2</v>
      </c>
      <c r="DK129" s="376">
        <f t="shared" si="783"/>
        <v>3</v>
      </c>
      <c r="DL129" s="376">
        <f t="shared" si="783"/>
        <v>4</v>
      </c>
      <c r="DM129" s="376">
        <f t="shared" si="783"/>
        <v>0</v>
      </c>
      <c r="DN129" s="376">
        <f t="shared" si="783"/>
        <v>0</v>
      </c>
      <c r="DO129" s="376">
        <f t="shared" si="783"/>
        <v>0</v>
      </c>
      <c r="DP129" s="376">
        <f t="shared" si="783"/>
        <v>4</v>
      </c>
      <c r="DQ129" s="376">
        <f t="shared" si="783"/>
        <v>0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0</v>
      </c>
    </row>
    <row r="130" spans="1:132" s="52" customFormat="1" ht="1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>
        <v>0</v>
      </c>
      <c r="BI130" s="477">
        <v>0</v>
      </c>
      <c r="BJ130" s="540">
        <v>0</v>
      </c>
      <c r="BK130" s="103">
        <v>0</v>
      </c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79"/>
        <v>0</v>
      </c>
      <c r="BV130" s="102">
        <f t="shared" si="779"/>
        <v>0</v>
      </c>
      <c r="BW130" s="102">
        <f t="shared" si="779"/>
        <v>0</v>
      </c>
      <c r="BX130" s="102">
        <f t="shared" si="779"/>
        <v>0</v>
      </c>
      <c r="BY130" s="102">
        <f t="shared" si="779"/>
        <v>0</v>
      </c>
      <c r="BZ130" s="102">
        <f t="shared" si="779"/>
        <v>0</v>
      </c>
      <c r="CA130" s="102">
        <f t="shared" si="779"/>
        <v>0</v>
      </c>
      <c r="CB130" s="102">
        <f t="shared" si="779"/>
        <v>0</v>
      </c>
      <c r="CC130" s="102">
        <f t="shared" si="779"/>
        <v>0</v>
      </c>
      <c r="CD130" s="376">
        <f t="shared" si="779"/>
        <v>0</v>
      </c>
      <c r="CE130" s="102">
        <f t="shared" si="780"/>
        <v>0</v>
      </c>
      <c r="CF130" s="102">
        <f t="shared" si="780"/>
        <v>0</v>
      </c>
      <c r="CG130" s="102">
        <f t="shared" si="780"/>
        <v>0</v>
      </c>
      <c r="CH130" s="102">
        <f t="shared" si="780"/>
        <v>0</v>
      </c>
      <c r="CI130" s="102">
        <f t="shared" si="780"/>
        <v>0</v>
      </c>
      <c r="CJ130" s="196">
        <f t="shared" si="780"/>
        <v>0</v>
      </c>
      <c r="CK130" s="196">
        <f t="shared" si="780"/>
        <v>0</v>
      </c>
      <c r="CL130" s="196">
        <f t="shared" si="780"/>
        <v>1</v>
      </c>
      <c r="CM130" s="196">
        <f t="shared" si="780"/>
        <v>2</v>
      </c>
      <c r="CN130" s="196">
        <f t="shared" si="780"/>
        <v>0</v>
      </c>
      <c r="CO130" s="196">
        <f t="shared" si="781"/>
        <v>0</v>
      </c>
      <c r="CP130" s="376">
        <f t="shared" si="781"/>
        <v>0</v>
      </c>
      <c r="CQ130" s="196">
        <f t="shared" si="781"/>
        <v>0</v>
      </c>
      <c r="CR130" s="196">
        <f t="shared" si="781"/>
        <v>0</v>
      </c>
      <c r="CS130" s="196">
        <f t="shared" si="781"/>
        <v>0</v>
      </c>
      <c r="CT130" s="196">
        <f t="shared" si="781"/>
        <v>0</v>
      </c>
      <c r="CU130" s="196">
        <f t="shared" si="781"/>
        <v>1</v>
      </c>
      <c r="CV130" s="196">
        <f t="shared" si="781"/>
        <v>0</v>
      </c>
      <c r="CW130" s="196">
        <f t="shared" si="781"/>
        <v>0</v>
      </c>
      <c r="CX130" s="196">
        <f t="shared" si="781"/>
        <v>-1</v>
      </c>
      <c r="CY130" s="196">
        <f t="shared" si="782"/>
        <v>-2</v>
      </c>
      <c r="CZ130" s="196">
        <f t="shared" si="782"/>
        <v>0</v>
      </c>
      <c r="DA130" s="196">
        <f t="shared" si="782"/>
        <v>0</v>
      </c>
      <c r="DB130" s="376">
        <f t="shared" si="782"/>
        <v>0</v>
      </c>
      <c r="DC130" s="376">
        <f t="shared" si="782"/>
        <v>0</v>
      </c>
      <c r="DD130" s="376">
        <f t="shared" si="782"/>
        <v>0</v>
      </c>
      <c r="DE130" s="376">
        <f t="shared" si="782"/>
        <v>0</v>
      </c>
      <c r="DF130" s="376">
        <f t="shared" si="782"/>
        <v>0</v>
      </c>
      <c r="DG130" s="376">
        <f t="shared" si="782"/>
        <v>0</v>
      </c>
      <c r="DH130" s="376">
        <f t="shared" si="782"/>
        <v>0</v>
      </c>
      <c r="DI130" s="376">
        <f t="shared" si="783"/>
        <v>2</v>
      </c>
      <c r="DJ130" s="376">
        <f t="shared" si="783"/>
        <v>1</v>
      </c>
      <c r="DK130" s="376">
        <f t="shared" si="783"/>
        <v>0</v>
      </c>
      <c r="DL130" s="376">
        <f t="shared" si="783"/>
        <v>0</v>
      </c>
      <c r="DM130" s="376">
        <f t="shared" si="783"/>
        <v>0</v>
      </c>
      <c r="DN130" s="376">
        <f t="shared" si="783"/>
        <v>0</v>
      </c>
      <c r="DO130" s="376">
        <f t="shared" si="783"/>
        <v>0</v>
      </c>
      <c r="DP130" s="376">
        <f t="shared" si="783"/>
        <v>0</v>
      </c>
      <c r="DQ130" s="376">
        <f t="shared" si="783"/>
        <v>0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>
        <v>0</v>
      </c>
      <c r="BI131" s="477">
        <v>1</v>
      </c>
      <c r="BJ131" s="540">
        <v>1</v>
      </c>
      <c r="BK131" s="103">
        <v>0</v>
      </c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79"/>
        <v>-1</v>
      </c>
      <c r="BV131" s="102">
        <f t="shared" si="779"/>
        <v>0</v>
      </c>
      <c r="BW131" s="102">
        <f t="shared" si="779"/>
        <v>0</v>
      </c>
      <c r="BX131" s="102">
        <f t="shared" si="779"/>
        <v>-1</v>
      </c>
      <c r="BY131" s="102">
        <f t="shared" si="779"/>
        <v>0</v>
      </c>
      <c r="BZ131" s="102">
        <f t="shared" si="779"/>
        <v>0</v>
      </c>
      <c r="CA131" s="102">
        <f t="shared" si="779"/>
        <v>-2</v>
      </c>
      <c r="CB131" s="102">
        <f t="shared" si="779"/>
        <v>0</v>
      </c>
      <c r="CC131" s="102">
        <f t="shared" si="779"/>
        <v>0</v>
      </c>
      <c r="CD131" s="376">
        <f t="shared" si="779"/>
        <v>0</v>
      </c>
      <c r="CE131" s="102">
        <f t="shared" si="780"/>
        <v>-1</v>
      </c>
      <c r="CF131" s="102">
        <f t="shared" si="780"/>
        <v>-2</v>
      </c>
      <c r="CG131" s="102">
        <f t="shared" si="780"/>
        <v>-1</v>
      </c>
      <c r="CH131" s="102">
        <f t="shared" si="780"/>
        <v>1</v>
      </c>
      <c r="CI131" s="102">
        <f t="shared" si="780"/>
        <v>1</v>
      </c>
      <c r="CJ131" s="196">
        <f t="shared" si="780"/>
        <v>1</v>
      </c>
      <c r="CK131" s="196">
        <f t="shared" si="780"/>
        <v>0</v>
      </c>
      <c r="CL131" s="196">
        <f t="shared" si="780"/>
        <v>1</v>
      </c>
      <c r="CM131" s="196">
        <f t="shared" si="780"/>
        <v>0</v>
      </c>
      <c r="CN131" s="196">
        <f t="shared" si="780"/>
        <v>1</v>
      </c>
      <c r="CO131" s="196">
        <f t="shared" si="781"/>
        <v>1</v>
      </c>
      <c r="CP131" s="376">
        <f t="shared" si="781"/>
        <v>1</v>
      </c>
      <c r="CQ131" s="196">
        <f t="shared" si="781"/>
        <v>0</v>
      </c>
      <c r="CR131" s="196">
        <f t="shared" si="781"/>
        <v>0</v>
      </c>
      <c r="CS131" s="196">
        <f t="shared" si="781"/>
        <v>4</v>
      </c>
      <c r="CT131" s="196">
        <f t="shared" si="781"/>
        <v>1</v>
      </c>
      <c r="CU131" s="196">
        <f t="shared" si="781"/>
        <v>-1</v>
      </c>
      <c r="CV131" s="196">
        <f t="shared" si="781"/>
        <v>0</v>
      </c>
      <c r="CW131" s="196">
        <f t="shared" si="781"/>
        <v>0</v>
      </c>
      <c r="CX131" s="196">
        <f t="shared" si="781"/>
        <v>-1</v>
      </c>
      <c r="CY131" s="196">
        <f t="shared" si="782"/>
        <v>0</v>
      </c>
      <c r="CZ131" s="196">
        <f t="shared" si="782"/>
        <v>-1</v>
      </c>
      <c r="DA131" s="196">
        <f t="shared" si="782"/>
        <v>-1</v>
      </c>
      <c r="DB131" s="376">
        <f t="shared" si="782"/>
        <v>1</v>
      </c>
      <c r="DC131" s="376">
        <f t="shared" si="782"/>
        <v>0</v>
      </c>
      <c r="DD131" s="376">
        <f t="shared" si="782"/>
        <v>0</v>
      </c>
      <c r="DE131" s="376">
        <f t="shared" si="782"/>
        <v>-4</v>
      </c>
      <c r="DF131" s="376">
        <f t="shared" si="782"/>
        <v>2</v>
      </c>
      <c r="DG131" s="376">
        <f t="shared" si="782"/>
        <v>0</v>
      </c>
      <c r="DH131" s="376">
        <f t="shared" si="782"/>
        <v>0</v>
      </c>
      <c r="DI131" s="376">
        <f t="shared" si="783"/>
        <v>0</v>
      </c>
      <c r="DJ131" s="376">
        <f t="shared" si="783"/>
        <v>0</v>
      </c>
      <c r="DK131" s="376">
        <f t="shared" si="783"/>
        <v>0</v>
      </c>
      <c r="DL131" s="376">
        <f t="shared" si="783"/>
        <v>0</v>
      </c>
      <c r="DM131" s="376">
        <f t="shared" si="783"/>
        <v>0</v>
      </c>
      <c r="DN131" s="376">
        <f t="shared" si="783"/>
        <v>-2</v>
      </c>
      <c r="DO131" s="376">
        <f t="shared" si="783"/>
        <v>1</v>
      </c>
      <c r="DP131" s="376">
        <f t="shared" si="783"/>
        <v>1</v>
      </c>
      <c r="DQ131" s="376">
        <f t="shared" si="783"/>
        <v>0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0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7">
        <v>0</v>
      </c>
      <c r="BJ132" s="540">
        <v>0</v>
      </c>
      <c r="BK132" s="103">
        <v>0</v>
      </c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79"/>
        <v>0</v>
      </c>
      <c r="BV132" s="102">
        <f t="shared" si="779"/>
        <v>0</v>
      </c>
      <c r="BW132" s="102">
        <f t="shared" si="779"/>
        <v>0</v>
      </c>
      <c r="BX132" s="102">
        <f t="shared" si="779"/>
        <v>0</v>
      </c>
      <c r="BY132" s="102">
        <f t="shared" si="779"/>
        <v>0</v>
      </c>
      <c r="BZ132" s="102">
        <f t="shared" si="779"/>
        <v>0</v>
      </c>
      <c r="CA132" s="102">
        <f t="shared" si="779"/>
        <v>0</v>
      </c>
      <c r="CB132" s="102">
        <f t="shared" si="779"/>
        <v>0</v>
      </c>
      <c r="CC132" s="102">
        <f t="shared" si="779"/>
        <v>0</v>
      </c>
      <c r="CD132" s="376">
        <f t="shared" si="779"/>
        <v>0</v>
      </c>
      <c r="CE132" s="102">
        <f t="shared" si="780"/>
        <v>0</v>
      </c>
      <c r="CF132" s="102">
        <f t="shared" si="780"/>
        <v>0</v>
      </c>
      <c r="CG132" s="102">
        <f t="shared" si="780"/>
        <v>0</v>
      </c>
      <c r="CH132" s="102">
        <f t="shared" si="780"/>
        <v>0</v>
      </c>
      <c r="CI132" s="102">
        <f t="shared" si="780"/>
        <v>0</v>
      </c>
      <c r="CJ132" s="196">
        <f t="shared" si="780"/>
        <v>0</v>
      </c>
      <c r="CK132" s="196">
        <f t="shared" si="780"/>
        <v>0</v>
      </c>
      <c r="CL132" s="196">
        <f t="shared" si="780"/>
        <v>0</v>
      </c>
      <c r="CM132" s="196">
        <f t="shared" si="780"/>
        <v>0</v>
      </c>
      <c r="CN132" s="196">
        <f t="shared" si="780"/>
        <v>0</v>
      </c>
      <c r="CO132" s="196">
        <f t="shared" si="781"/>
        <v>0</v>
      </c>
      <c r="CP132" s="376">
        <f t="shared" si="781"/>
        <v>0</v>
      </c>
      <c r="CQ132" s="196">
        <f t="shared" si="781"/>
        <v>0</v>
      </c>
      <c r="CR132" s="196">
        <f t="shared" si="781"/>
        <v>0</v>
      </c>
      <c r="CS132" s="196">
        <f t="shared" si="781"/>
        <v>0</v>
      </c>
      <c r="CT132" s="196">
        <f t="shared" si="781"/>
        <v>0</v>
      </c>
      <c r="CU132" s="196">
        <f t="shared" si="781"/>
        <v>0</v>
      </c>
      <c r="CV132" s="196">
        <f t="shared" si="781"/>
        <v>0</v>
      </c>
      <c r="CW132" s="196">
        <f t="shared" si="781"/>
        <v>0</v>
      </c>
      <c r="CX132" s="196">
        <f t="shared" si="781"/>
        <v>0</v>
      </c>
      <c r="CY132" s="196">
        <f t="shared" si="782"/>
        <v>0</v>
      </c>
      <c r="CZ132" s="196">
        <f t="shared" si="782"/>
        <v>0</v>
      </c>
      <c r="DA132" s="196">
        <f t="shared" si="782"/>
        <v>0</v>
      </c>
      <c r="DB132" s="376">
        <f t="shared" si="782"/>
        <v>0</v>
      </c>
      <c r="DC132" s="376">
        <f t="shared" si="782"/>
        <v>0</v>
      </c>
      <c r="DD132" s="376">
        <f t="shared" si="782"/>
        <v>0</v>
      </c>
      <c r="DE132" s="376">
        <f t="shared" si="782"/>
        <v>0</v>
      </c>
      <c r="DF132" s="376">
        <f t="shared" si="782"/>
        <v>0</v>
      </c>
      <c r="DG132" s="376">
        <f t="shared" si="782"/>
        <v>0</v>
      </c>
      <c r="DH132" s="376">
        <f t="shared" si="782"/>
        <v>0</v>
      </c>
      <c r="DI132" s="376">
        <f t="shared" si="783"/>
        <v>0</v>
      </c>
      <c r="DJ132" s="376">
        <f t="shared" si="783"/>
        <v>0</v>
      </c>
      <c r="DK132" s="376">
        <f t="shared" si="783"/>
        <v>0</v>
      </c>
      <c r="DL132" s="376">
        <f t="shared" si="783"/>
        <v>0</v>
      </c>
      <c r="DM132" s="376">
        <f t="shared" si="783"/>
        <v>0</v>
      </c>
      <c r="DN132" s="376">
        <f t="shared" si="783"/>
        <v>0</v>
      </c>
      <c r="DO132" s="376">
        <f t="shared" si="783"/>
        <v>0</v>
      </c>
      <c r="DP132" s="376">
        <f t="shared" si="783"/>
        <v>0</v>
      </c>
      <c r="DQ132" s="376">
        <f t="shared" si="783"/>
        <v>0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7">
        <v>0</v>
      </c>
      <c r="BJ133" s="540">
        <v>0</v>
      </c>
      <c r="BK133" s="103">
        <v>0</v>
      </c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79"/>
        <v>0</v>
      </c>
      <c r="BV133" s="102">
        <f t="shared" si="779"/>
        <v>0</v>
      </c>
      <c r="BW133" s="102">
        <f t="shared" si="779"/>
        <v>0</v>
      </c>
      <c r="BX133" s="102">
        <f t="shared" si="779"/>
        <v>0</v>
      </c>
      <c r="BY133" s="102">
        <f t="shared" si="779"/>
        <v>0</v>
      </c>
      <c r="BZ133" s="102">
        <f t="shared" si="779"/>
        <v>0</v>
      </c>
      <c r="CA133" s="102">
        <f t="shared" si="779"/>
        <v>0</v>
      </c>
      <c r="CB133" s="102">
        <f t="shared" si="779"/>
        <v>0</v>
      </c>
      <c r="CC133" s="102">
        <f t="shared" si="779"/>
        <v>0</v>
      </c>
      <c r="CD133" s="376">
        <f t="shared" si="779"/>
        <v>0</v>
      </c>
      <c r="CE133" s="102">
        <f t="shared" si="780"/>
        <v>0</v>
      </c>
      <c r="CF133" s="102">
        <f t="shared" si="780"/>
        <v>0</v>
      </c>
      <c r="CG133" s="102">
        <f t="shared" si="780"/>
        <v>0</v>
      </c>
      <c r="CH133" s="102">
        <f t="shared" si="780"/>
        <v>0</v>
      </c>
      <c r="CI133" s="102">
        <f t="shared" si="780"/>
        <v>0</v>
      </c>
      <c r="CJ133" s="196">
        <f t="shared" si="780"/>
        <v>0</v>
      </c>
      <c r="CK133" s="196">
        <f t="shared" si="780"/>
        <v>0</v>
      </c>
      <c r="CL133" s="196">
        <f t="shared" si="780"/>
        <v>0</v>
      </c>
      <c r="CM133" s="196">
        <f t="shared" si="780"/>
        <v>0</v>
      </c>
      <c r="CN133" s="196">
        <f t="shared" si="780"/>
        <v>0</v>
      </c>
      <c r="CO133" s="196">
        <f t="shared" si="781"/>
        <v>0</v>
      </c>
      <c r="CP133" s="376">
        <f t="shared" si="781"/>
        <v>0</v>
      </c>
      <c r="CQ133" s="196">
        <f t="shared" si="781"/>
        <v>0</v>
      </c>
      <c r="CR133" s="196">
        <f t="shared" si="781"/>
        <v>0</v>
      </c>
      <c r="CS133" s="196">
        <f t="shared" si="781"/>
        <v>0</v>
      </c>
      <c r="CT133" s="196">
        <f t="shared" si="781"/>
        <v>0</v>
      </c>
      <c r="CU133" s="196">
        <f t="shared" si="781"/>
        <v>0</v>
      </c>
      <c r="CV133" s="196">
        <f t="shared" si="781"/>
        <v>0</v>
      </c>
      <c r="CW133" s="196">
        <f t="shared" si="781"/>
        <v>0</v>
      </c>
      <c r="CX133" s="196">
        <f t="shared" si="781"/>
        <v>0</v>
      </c>
      <c r="CY133" s="196">
        <f t="shared" si="782"/>
        <v>0</v>
      </c>
      <c r="CZ133" s="196">
        <f t="shared" si="782"/>
        <v>0</v>
      </c>
      <c r="DA133" s="196">
        <f t="shared" si="782"/>
        <v>0</v>
      </c>
      <c r="DB133" s="376">
        <f t="shared" si="782"/>
        <v>0</v>
      </c>
      <c r="DC133" s="376">
        <f t="shared" si="782"/>
        <v>0</v>
      </c>
      <c r="DD133" s="376">
        <f t="shared" si="782"/>
        <v>0</v>
      </c>
      <c r="DE133" s="376">
        <f t="shared" si="782"/>
        <v>0</v>
      </c>
      <c r="DF133" s="376">
        <f t="shared" si="782"/>
        <v>0</v>
      </c>
      <c r="DG133" s="376">
        <f t="shared" si="782"/>
        <v>0</v>
      </c>
      <c r="DH133" s="376">
        <f t="shared" si="782"/>
        <v>0</v>
      </c>
      <c r="DI133" s="376">
        <f t="shared" si="783"/>
        <v>0</v>
      </c>
      <c r="DJ133" s="376">
        <f t="shared" si="783"/>
        <v>0</v>
      </c>
      <c r="DK133" s="376">
        <f t="shared" si="783"/>
        <v>0</v>
      </c>
      <c r="DL133" s="376">
        <f t="shared" si="783"/>
        <v>0</v>
      </c>
      <c r="DM133" s="376">
        <f t="shared" si="783"/>
        <v>0</v>
      </c>
      <c r="DN133" s="376">
        <f t="shared" si="783"/>
        <v>0</v>
      </c>
      <c r="DO133" s="376">
        <f t="shared" si="783"/>
        <v>0</v>
      </c>
      <c r="DP133" s="376">
        <f t="shared" si="783"/>
        <v>0</v>
      </c>
      <c r="DQ133" s="376">
        <f t="shared" si="783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84" ref="C134:Q134">SUM(C129:C133)</f>
        <v>2</v>
      </c>
      <c r="D134" s="111">
        <f t="shared" si="784"/>
        <v>1</v>
      </c>
      <c r="E134" s="111">
        <f t="shared" si="784"/>
        <v>1</v>
      </c>
      <c r="F134" s="111">
        <f t="shared" si="784"/>
        <v>5</v>
      </c>
      <c r="G134" s="111">
        <f t="shared" si="784"/>
        <v>0</v>
      </c>
      <c r="H134" s="112">
        <f t="shared" si="784"/>
        <v>6</v>
      </c>
      <c r="I134" s="111">
        <f t="shared" si="784"/>
        <v>8</v>
      </c>
      <c r="J134" s="112">
        <f t="shared" si="784"/>
        <v>1</v>
      </c>
      <c r="K134" s="111">
        <f t="shared" si="784"/>
        <v>0</v>
      </c>
      <c r="L134" s="113">
        <f t="shared" si="784"/>
        <v>0</v>
      </c>
      <c r="M134" s="112">
        <f t="shared" si="784"/>
        <v>1</v>
      </c>
      <c r="N134" s="112">
        <f t="shared" si="784"/>
        <v>2</v>
      </c>
      <c r="O134" s="112">
        <f t="shared" si="784"/>
        <v>1</v>
      </c>
      <c r="P134" s="112">
        <f t="shared" si="784"/>
        <v>0</v>
      </c>
      <c r="Q134" s="112">
        <f t="shared" si="784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>
        <v>0</v>
      </c>
      <c r="BI134" s="478">
        <v>1</v>
      </c>
      <c r="BJ134" s="541">
        <v>5</v>
      </c>
      <c r="BK134" s="113">
        <v>0</v>
      </c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85" ref="BU134:BY134">SUM(BU129:BU133)</f>
        <v>-1</v>
      </c>
      <c r="BV134" s="112">
        <f t="shared" si="785"/>
        <v>-1</v>
      </c>
      <c r="BW134" s="112">
        <f t="shared" si="785"/>
        <v>-1</v>
      </c>
      <c r="BX134" s="112">
        <f t="shared" si="785"/>
        <v>-5</v>
      </c>
      <c r="BY134" s="112">
        <f t="shared" si="785"/>
        <v>0</v>
      </c>
      <c r="BZ134" s="112">
        <f t="shared" si="786" ref="BZ134:CH134">SUM(BZ129:BZ133)</f>
        <v>-6</v>
      </c>
      <c r="CA134" s="112">
        <f t="shared" si="786"/>
        <v>-8</v>
      </c>
      <c r="CB134" s="112">
        <f t="shared" si="786"/>
        <v>-1</v>
      </c>
      <c r="CC134" s="112">
        <f t="shared" si="786"/>
        <v>0</v>
      </c>
      <c r="CD134" s="377">
        <f t="shared" si="786"/>
        <v>0</v>
      </c>
      <c r="CE134" s="112">
        <f t="shared" si="786"/>
        <v>-1</v>
      </c>
      <c r="CF134" s="112">
        <f t="shared" si="786"/>
        <v>-2</v>
      </c>
      <c r="CG134" s="112">
        <f t="shared" si="786"/>
        <v>-1</v>
      </c>
      <c r="CH134" s="112">
        <f t="shared" si="786"/>
        <v>1</v>
      </c>
      <c r="CI134" s="112">
        <f t="shared" si="787" ref="CI134:CJ134">SUM(CI129:CI133)</f>
        <v>1</v>
      </c>
      <c r="CJ134" s="197">
        <f t="shared" si="787"/>
        <v>1</v>
      </c>
      <c r="CK134" s="197">
        <f t="shared" si="788" ref="CK134">SUM(CK129:CK133)</f>
        <v>0</v>
      </c>
      <c r="CL134" s="197">
        <f t="shared" si="789" ref="CL134:CM134">SUM(CL129:CL133)</f>
        <v>12</v>
      </c>
      <c r="CM134" s="197">
        <f t="shared" si="789"/>
        <v>10</v>
      </c>
      <c r="CN134" s="197">
        <f t="shared" si="790" ref="CN134:CO134">SUM(CN129:CN133)</f>
        <v>4</v>
      </c>
      <c r="CO134" s="197">
        <f t="shared" si="790"/>
        <v>4</v>
      </c>
      <c r="CP134" s="377">
        <f t="shared" si="791" ref="CP134:CQ134">SUM(CP129:CP133)</f>
        <v>4</v>
      </c>
      <c r="CQ134" s="197">
        <f t="shared" si="791"/>
        <v>0</v>
      </c>
      <c r="CR134" s="197">
        <f t="shared" si="792" ref="CR134">SUM(CR129:CR133)</f>
        <v>0</v>
      </c>
      <c r="CS134" s="197">
        <f t="shared" si="793" ref="CS134">SUM(CS129:CS133)</f>
        <v>4</v>
      </c>
      <c r="CT134" s="197">
        <f t="shared" si="794" ref="CT134">SUM(CT129:CT133)</f>
        <v>10</v>
      </c>
      <c r="CU134" s="197">
        <f t="shared" si="795" ref="CU134">SUM(CU129:CU133)</f>
        <v>2</v>
      </c>
      <c r="CV134" s="197">
        <f t="shared" si="796" ref="CV134">SUM(CV129:CV133)</f>
        <v>8</v>
      </c>
      <c r="CW134" s="197">
        <f t="shared" si="797" ref="CW134">SUM(CW129:CW133)</f>
        <v>4</v>
      </c>
      <c r="CX134" s="197">
        <f t="shared" si="798" ref="CX134">SUM(CX129:CX133)</f>
        <v>-12</v>
      </c>
      <c r="CY134" s="197">
        <f t="shared" si="799" ref="CY134">SUM(CY129:CY133)</f>
        <v>-10</v>
      </c>
      <c r="CZ134" s="197">
        <f t="shared" si="800" ref="CZ134">SUM(CZ129:CZ133)</f>
        <v>-4</v>
      </c>
      <c r="DA134" s="197">
        <f t="shared" si="801" ref="DA134">SUM(DA129:DA133)</f>
        <v>-4</v>
      </c>
      <c r="DB134" s="377">
        <f t="shared" si="802" ref="DB134">SUM(DB129:DB133)</f>
        <v>-2</v>
      </c>
      <c r="DC134" s="377">
        <f t="shared" si="803" ref="DC134">SUM(DC129:DC133)</f>
        <v>0</v>
      </c>
      <c r="DD134" s="377">
        <f t="shared" si="804" ref="DD134">SUM(DD129:DD133)</f>
        <v>0</v>
      </c>
      <c r="DE134" s="377">
        <f t="shared" si="805" ref="DE134">SUM(DE129:DE133)</f>
        <v>-4</v>
      </c>
      <c r="DF134" s="377">
        <f t="shared" si="806" ref="DF134">SUM(DF129:DF133)</f>
        <v>-4</v>
      </c>
      <c r="DG134" s="377">
        <f t="shared" si="807" ref="DG134">SUM(DG129:DG133)</f>
        <v>-2</v>
      </c>
      <c r="DH134" s="377">
        <f t="shared" si="808" ref="DH134">SUM(DH129:DH133)</f>
        <v>-7</v>
      </c>
      <c r="DI134" s="377">
        <f t="shared" si="809" ref="DI134">SUM(DI129:DI133)</f>
        <v>1</v>
      </c>
      <c r="DJ134" s="377">
        <f t="shared" si="810" ref="DJ134">SUM(DJ129:DJ133)</f>
        <v>3</v>
      </c>
      <c r="DK134" s="377">
        <f t="shared" si="811" ref="DK134:DL134">SUM(DK129:DK133)</f>
        <v>3</v>
      </c>
      <c r="DL134" s="377">
        <f t="shared" si="811"/>
        <v>4</v>
      </c>
      <c r="DM134" s="377">
        <f t="shared" si="812" ref="DM134:DN134">SUM(DM129:DM133)</f>
        <v>0</v>
      </c>
      <c r="DN134" s="377">
        <f t="shared" si="812"/>
        <v>-2</v>
      </c>
      <c r="DO134" s="377">
        <f t="shared" si="813" ref="DO134:DP134">SUM(DO129:DO133)</f>
        <v>1</v>
      </c>
      <c r="DP134" s="377">
        <f t="shared" si="813"/>
        <v>5</v>
      </c>
      <c r="DQ134" s="377">
        <f t="shared" si="814" ref="DQ134">SUM(DQ129:DQ133)</f>
        <v>0</v>
      </c>
      <c r="EA134" s="265"/>
      <c r="EB134" s="78">
        <f>SUM(EB129:EB133)</f>
        <v>0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530"/>
      <c r="BK135" s="293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54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>
        <v>0</v>
      </c>
      <c r="BI136" s="478">
        <v>0</v>
      </c>
      <c r="BJ136" s="541">
        <v>4</v>
      </c>
      <c r="BK136" s="113">
        <v>0</v>
      </c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0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>
        <v>0</v>
      </c>
      <c r="BI137" s="478">
        <v>0</v>
      </c>
      <c r="BJ137" s="541">
        <v>0</v>
      </c>
      <c r="BK137" s="113">
        <v>0</v>
      </c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>
        <v>0</v>
      </c>
      <c r="BI138" s="478">
        <v>2</v>
      </c>
      <c r="BJ138" s="541">
        <v>1</v>
      </c>
      <c r="BK138" s="113">
        <v>0</v>
      </c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0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8">
        <v>0</v>
      </c>
      <c r="BJ139" s="541">
        <v>0</v>
      </c>
      <c r="BK139" s="113">
        <v>0</v>
      </c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8">
        <v>0</v>
      </c>
      <c r="BJ140" s="541">
        <v>0</v>
      </c>
      <c r="BK140" s="113">
        <v>0</v>
      </c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>
        <v>0</v>
      </c>
      <c r="BI141" s="478">
        <v>2</v>
      </c>
      <c r="BJ141" s="541">
        <v>5</v>
      </c>
      <c r="BK141" s="113">
        <v>0</v>
      </c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EA141" s="265"/>
      <c r="EB141" s="78">
        <f>SUM(EB136:EB140)</f>
        <v>0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530"/>
      <c r="BK142" s="293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54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>
        <v>37</v>
      </c>
      <c r="BI143" s="477">
        <v>36</v>
      </c>
      <c r="BJ143" s="540">
        <v>38</v>
      </c>
      <c r="BK143" s="103">
        <v>50</v>
      </c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815" ref="BU143:CD147">O143-C143</f>
        <v>-6</v>
      </c>
      <c r="BV143" s="102">
        <f t="shared" si="815"/>
        <v>-15</v>
      </c>
      <c r="BW143" s="102">
        <f t="shared" si="815"/>
        <v>-33</v>
      </c>
      <c r="BX143" s="102">
        <f t="shared" si="815"/>
        <v>-29</v>
      </c>
      <c r="BY143" s="102">
        <f t="shared" si="815"/>
        <v>-29</v>
      </c>
      <c r="BZ143" s="102">
        <f t="shared" si="815"/>
        <v>-36</v>
      </c>
      <c r="CA143" s="102">
        <f t="shared" si="815"/>
        <v>-21</v>
      </c>
      <c r="CB143" s="102">
        <f t="shared" si="815"/>
        <v>-8</v>
      </c>
      <c r="CC143" s="102">
        <f t="shared" si="815"/>
        <v>6</v>
      </c>
      <c r="CD143" s="376">
        <f t="shared" si="815"/>
        <v>2</v>
      </c>
      <c r="CE143" s="102">
        <f t="shared" si="816" ref="CE143:CN147">Y143-M143</f>
        <v>-4</v>
      </c>
      <c r="CF143" s="102">
        <f t="shared" si="816"/>
        <v>0</v>
      </c>
      <c r="CG143" s="102">
        <f t="shared" si="816"/>
        <v>6</v>
      </c>
      <c r="CH143" s="102">
        <f t="shared" si="816"/>
        <v>38</v>
      </c>
      <c r="CI143" s="102">
        <f t="shared" si="816"/>
        <v>56</v>
      </c>
      <c r="CJ143" s="196">
        <f t="shared" si="816"/>
        <v>52</v>
      </c>
      <c r="CK143" s="196">
        <f t="shared" si="816"/>
        <v>77</v>
      </c>
      <c r="CL143" s="196">
        <f t="shared" si="816"/>
        <v>73</v>
      </c>
      <c r="CM143" s="196">
        <f t="shared" si="816"/>
        <v>71</v>
      </c>
      <c r="CN143" s="196">
        <f t="shared" si="816"/>
        <v>56</v>
      </c>
      <c r="CO143" s="196">
        <f t="shared" si="817" ref="CO143:CX147">AI143-W143</f>
        <v>60</v>
      </c>
      <c r="CP143" s="376">
        <f t="shared" si="817"/>
        <v>52</v>
      </c>
      <c r="CQ143" s="196">
        <f t="shared" si="817"/>
        <v>56</v>
      </c>
      <c r="CR143" s="196">
        <f t="shared" si="817"/>
        <v>54</v>
      </c>
      <c r="CS143" s="196">
        <f t="shared" si="817"/>
        <v>40</v>
      </c>
      <c r="CT143" s="196">
        <f t="shared" si="817"/>
        <v>23</v>
      </c>
      <c r="CU143" s="196">
        <f t="shared" si="817"/>
        <v>1</v>
      </c>
      <c r="CV143" s="196">
        <f t="shared" si="817"/>
        <v>8</v>
      </c>
      <c r="CW143" s="196">
        <f t="shared" si="817"/>
        <v>-13</v>
      </c>
      <c r="CX143" s="196">
        <f t="shared" si="817"/>
        <v>-19</v>
      </c>
      <c r="CY143" s="196">
        <f t="shared" si="818" ref="CY143:DH147">AS143-AG143</f>
        <v>-31</v>
      </c>
      <c r="CZ143" s="196">
        <f t="shared" si="818"/>
        <v>-34</v>
      </c>
      <c r="DA143" s="196">
        <f t="shared" si="818"/>
        <v>-47</v>
      </c>
      <c r="DB143" s="376">
        <f t="shared" si="818"/>
        <v>-42</v>
      </c>
      <c r="DC143" s="376">
        <f t="shared" si="818"/>
        <v>-32</v>
      </c>
      <c r="DD143" s="376">
        <f t="shared" si="818"/>
        <v>-44</v>
      </c>
      <c r="DE143" s="376">
        <f t="shared" si="818"/>
        <v>-29</v>
      </c>
      <c r="DF143" s="376">
        <f t="shared" si="818"/>
        <v>-15</v>
      </c>
      <c r="DG143" s="376">
        <f t="shared" si="818"/>
        <v>-17</v>
      </c>
      <c r="DH143" s="376">
        <f t="shared" si="818"/>
        <v>-16</v>
      </c>
      <c r="DI143" s="376">
        <f t="shared" si="819" ref="DI143:DQ147">BC143-AQ143</f>
        <v>-25</v>
      </c>
      <c r="DJ143" s="376">
        <f t="shared" si="819"/>
        <v>-21</v>
      </c>
      <c r="DK143" s="376">
        <f t="shared" si="819"/>
        <v>-16</v>
      </c>
      <c r="DL143" s="376">
        <f t="shared" si="819"/>
        <v>-7</v>
      </c>
      <c r="DM143" s="376">
        <f t="shared" si="819"/>
        <v>-13</v>
      </c>
      <c r="DN143" s="376">
        <f t="shared" si="819"/>
        <v>-9</v>
      </c>
      <c r="DO143" s="376">
        <f t="shared" si="819"/>
        <v>-16</v>
      </c>
      <c r="DP143" s="376">
        <f t="shared" si="819"/>
        <v>-2</v>
      </c>
      <c r="DQ143" s="376">
        <f t="shared" si="819"/>
        <v>1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50</v>
      </c>
    </row>
    <row r="144" spans="1:132" s="52" customFormat="1" ht="1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>
        <v>8</v>
      </c>
      <c r="BI144" s="477">
        <v>7</v>
      </c>
      <c r="BJ144" s="540">
        <v>6</v>
      </c>
      <c r="BK144" s="103">
        <v>5</v>
      </c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815"/>
        <v>-4</v>
      </c>
      <c r="BV144" s="102">
        <f t="shared" si="815"/>
        <v>-4</v>
      </c>
      <c r="BW144" s="102">
        <f t="shared" si="815"/>
        <v>-6</v>
      </c>
      <c r="BX144" s="102">
        <f t="shared" si="815"/>
        <v>-5</v>
      </c>
      <c r="BY144" s="102">
        <f t="shared" si="815"/>
        <v>-2</v>
      </c>
      <c r="BZ144" s="102">
        <f t="shared" si="815"/>
        <v>-1</v>
      </c>
      <c r="CA144" s="102">
        <f t="shared" si="815"/>
        <v>1</v>
      </c>
      <c r="CB144" s="102">
        <f t="shared" si="815"/>
        <v>2</v>
      </c>
      <c r="CC144" s="102">
        <f t="shared" si="815"/>
        <v>0</v>
      </c>
      <c r="CD144" s="376">
        <f t="shared" si="815"/>
        <v>0</v>
      </c>
      <c r="CE144" s="102">
        <f t="shared" si="816"/>
        <v>0</v>
      </c>
      <c r="CF144" s="102">
        <f t="shared" si="816"/>
        <v>-4</v>
      </c>
      <c r="CG144" s="102">
        <f t="shared" si="816"/>
        <v>-1</v>
      </c>
      <c r="CH144" s="102">
        <f t="shared" si="816"/>
        <v>-3</v>
      </c>
      <c r="CI144" s="102">
        <f t="shared" si="816"/>
        <v>-1</v>
      </c>
      <c r="CJ144" s="196">
        <f t="shared" si="816"/>
        <v>-1</v>
      </c>
      <c r="CK144" s="196">
        <f t="shared" si="816"/>
        <v>2</v>
      </c>
      <c r="CL144" s="196">
        <f t="shared" si="816"/>
        <v>3</v>
      </c>
      <c r="CM144" s="196">
        <f t="shared" si="816"/>
        <v>2</v>
      </c>
      <c r="CN144" s="196">
        <f t="shared" si="816"/>
        <v>0</v>
      </c>
      <c r="CO144" s="196">
        <f t="shared" si="817"/>
        <v>2</v>
      </c>
      <c r="CP144" s="376">
        <f t="shared" si="817"/>
        <v>1</v>
      </c>
      <c r="CQ144" s="196">
        <f t="shared" si="817"/>
        <v>4</v>
      </c>
      <c r="CR144" s="196">
        <f t="shared" si="817"/>
        <v>1</v>
      </c>
      <c r="CS144" s="196">
        <f t="shared" si="817"/>
        <v>2</v>
      </c>
      <c r="CT144" s="196">
        <f t="shared" si="817"/>
        <v>4</v>
      </c>
      <c r="CU144" s="196">
        <f t="shared" si="817"/>
        <v>6</v>
      </c>
      <c r="CV144" s="196">
        <f t="shared" si="817"/>
        <v>4</v>
      </c>
      <c r="CW144" s="196">
        <f t="shared" si="817"/>
        <v>5</v>
      </c>
      <c r="CX144" s="196">
        <f t="shared" si="817"/>
        <v>2</v>
      </c>
      <c r="CY144" s="196">
        <f t="shared" si="818"/>
        <v>1</v>
      </c>
      <c r="CZ144" s="196">
        <f t="shared" si="818"/>
        <v>2</v>
      </c>
      <c r="DA144" s="196">
        <f t="shared" si="818"/>
        <v>-1</v>
      </c>
      <c r="DB144" s="376">
        <f t="shared" si="818"/>
        <v>3</v>
      </c>
      <c r="DC144" s="376">
        <f t="shared" si="818"/>
        <v>0</v>
      </c>
      <c r="DD144" s="376">
        <f t="shared" si="818"/>
        <v>2</v>
      </c>
      <c r="DE144" s="376">
        <f t="shared" si="818"/>
        <v>1</v>
      </c>
      <c r="DF144" s="376">
        <f t="shared" si="818"/>
        <v>0</v>
      </c>
      <c r="DG144" s="376">
        <f t="shared" si="818"/>
        <v>-3</v>
      </c>
      <c r="DH144" s="376">
        <f t="shared" si="818"/>
        <v>1</v>
      </c>
      <c r="DI144" s="376">
        <f t="shared" si="819"/>
        <v>2</v>
      </c>
      <c r="DJ144" s="376">
        <f t="shared" si="819"/>
        <v>-2</v>
      </c>
      <c r="DK144" s="376">
        <f t="shared" si="819"/>
        <v>3</v>
      </c>
      <c r="DL144" s="376">
        <f t="shared" si="819"/>
        <v>6</v>
      </c>
      <c r="DM144" s="376">
        <f t="shared" si="819"/>
        <v>5</v>
      </c>
      <c r="DN144" s="376">
        <f t="shared" si="819"/>
        <v>3</v>
      </c>
      <c r="DO144" s="376">
        <f t="shared" si="819"/>
        <v>2</v>
      </c>
      <c r="DP144" s="376">
        <f t="shared" si="819"/>
        <v>2</v>
      </c>
      <c r="DQ144" s="376">
        <f t="shared" si="819"/>
        <v>0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5</v>
      </c>
    </row>
    <row r="145" spans="1:132" s="52" customFormat="1" ht="1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>
        <v>0</v>
      </c>
      <c r="BI145" s="477">
        <v>0</v>
      </c>
      <c r="BJ145" s="540">
        <v>0</v>
      </c>
      <c r="BK145" s="103">
        <v>0</v>
      </c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815"/>
        <v>-2</v>
      </c>
      <c r="BV145" s="102">
        <f t="shared" si="815"/>
        <v>0</v>
      </c>
      <c r="BW145" s="102">
        <f t="shared" si="815"/>
        <v>0</v>
      </c>
      <c r="BX145" s="102">
        <f t="shared" si="815"/>
        <v>-2</v>
      </c>
      <c r="BY145" s="102">
        <f t="shared" si="815"/>
        <v>-2</v>
      </c>
      <c r="BZ145" s="102">
        <f t="shared" si="815"/>
        <v>-1</v>
      </c>
      <c r="CA145" s="102">
        <f t="shared" si="815"/>
        <v>-2</v>
      </c>
      <c r="CB145" s="102">
        <f t="shared" si="815"/>
        <v>1</v>
      </c>
      <c r="CC145" s="102">
        <f t="shared" si="815"/>
        <v>2</v>
      </c>
      <c r="CD145" s="376">
        <f t="shared" si="815"/>
        <v>1</v>
      </c>
      <c r="CE145" s="102">
        <f t="shared" si="816"/>
        <v>1</v>
      </c>
      <c r="CF145" s="102">
        <f t="shared" si="816"/>
        <v>2</v>
      </c>
      <c r="CG145" s="102">
        <f t="shared" si="816"/>
        <v>2</v>
      </c>
      <c r="CH145" s="102">
        <f t="shared" si="816"/>
        <v>1</v>
      </c>
      <c r="CI145" s="102">
        <f t="shared" si="816"/>
        <v>1</v>
      </c>
      <c r="CJ145" s="196">
        <f t="shared" si="816"/>
        <v>2</v>
      </c>
      <c r="CK145" s="196">
        <f t="shared" si="816"/>
        <v>4</v>
      </c>
      <c r="CL145" s="196">
        <f t="shared" si="816"/>
        <v>5</v>
      </c>
      <c r="CM145" s="196">
        <f t="shared" si="816"/>
        <v>4</v>
      </c>
      <c r="CN145" s="196">
        <f t="shared" si="816"/>
        <v>0</v>
      </c>
      <c r="CO145" s="196">
        <f t="shared" si="817"/>
        <v>-1</v>
      </c>
      <c r="CP145" s="376">
        <f t="shared" si="817"/>
        <v>3</v>
      </c>
      <c r="CQ145" s="196">
        <f t="shared" si="817"/>
        <v>0</v>
      </c>
      <c r="CR145" s="196">
        <f t="shared" si="817"/>
        <v>-1</v>
      </c>
      <c r="CS145" s="196">
        <f t="shared" si="817"/>
        <v>4</v>
      </c>
      <c r="CT145" s="196">
        <f t="shared" si="817"/>
        <v>6</v>
      </c>
      <c r="CU145" s="196">
        <f t="shared" si="817"/>
        <v>1</v>
      </c>
      <c r="CV145" s="196">
        <f t="shared" si="817"/>
        <v>0</v>
      </c>
      <c r="CW145" s="196">
        <f t="shared" si="817"/>
        <v>-1</v>
      </c>
      <c r="CX145" s="196">
        <f t="shared" si="817"/>
        <v>-3</v>
      </c>
      <c r="CY145" s="196">
        <f t="shared" si="818"/>
        <v>-4</v>
      </c>
      <c r="CZ145" s="196">
        <f t="shared" si="818"/>
        <v>-3</v>
      </c>
      <c r="DA145" s="196">
        <f t="shared" si="818"/>
        <v>-3</v>
      </c>
      <c r="DB145" s="376">
        <f t="shared" si="818"/>
        <v>-4</v>
      </c>
      <c r="DC145" s="376">
        <f t="shared" si="818"/>
        <v>-2</v>
      </c>
      <c r="DD145" s="376">
        <f t="shared" si="818"/>
        <v>-1</v>
      </c>
      <c r="DE145" s="376">
        <f t="shared" si="818"/>
        <v>-6</v>
      </c>
      <c r="DF145" s="376">
        <f t="shared" si="818"/>
        <v>-6</v>
      </c>
      <c r="DG145" s="376">
        <f t="shared" si="818"/>
        <v>-1</v>
      </c>
      <c r="DH145" s="376">
        <f t="shared" si="818"/>
        <v>-1</v>
      </c>
      <c r="DI145" s="376">
        <f t="shared" si="819"/>
        <v>-2</v>
      </c>
      <c r="DJ145" s="376">
        <f t="shared" si="819"/>
        <v>0</v>
      </c>
      <c r="DK145" s="376">
        <f t="shared" si="819"/>
        <v>2</v>
      </c>
      <c r="DL145" s="376">
        <f t="shared" si="819"/>
        <v>1</v>
      </c>
      <c r="DM145" s="376">
        <f t="shared" si="819"/>
        <v>0</v>
      </c>
      <c r="DN145" s="376">
        <f t="shared" si="819"/>
        <v>-1</v>
      </c>
      <c r="DO145" s="376">
        <f t="shared" si="819"/>
        <v>-1</v>
      </c>
      <c r="DP145" s="376">
        <f t="shared" si="819"/>
        <v>-2</v>
      </c>
      <c r="DQ145" s="376">
        <f t="shared" si="819"/>
        <v>0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0</v>
      </c>
    </row>
    <row r="146" spans="1:132" s="52" customFormat="1" ht="15.75" thickBot="1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2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451">
        <v>0</v>
      </c>
      <c r="BI146" s="479">
        <v>0</v>
      </c>
      <c r="BJ146" s="542">
        <v>0</v>
      </c>
      <c r="BK146" s="451">
        <v>0</v>
      </c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815"/>
        <v>0</v>
      </c>
      <c r="BV146" s="102">
        <f t="shared" si="815"/>
        <v>0</v>
      </c>
      <c r="BW146" s="102">
        <f t="shared" si="815"/>
        <v>0</v>
      </c>
      <c r="BX146" s="102">
        <f t="shared" si="815"/>
        <v>0</v>
      </c>
      <c r="BY146" s="102">
        <f t="shared" si="815"/>
        <v>0</v>
      </c>
      <c r="BZ146" s="102">
        <f t="shared" si="815"/>
        <v>0</v>
      </c>
      <c r="CA146" s="102">
        <f t="shared" si="815"/>
        <v>0</v>
      </c>
      <c r="CB146" s="102">
        <f t="shared" si="815"/>
        <v>-1</v>
      </c>
      <c r="CC146" s="102">
        <f t="shared" si="815"/>
        <v>-1</v>
      </c>
      <c r="CD146" s="376">
        <f t="shared" si="815"/>
        <v>0</v>
      </c>
      <c r="CE146" s="102">
        <f t="shared" si="816"/>
        <v>0</v>
      </c>
      <c r="CF146" s="102">
        <f t="shared" si="816"/>
        <v>0</v>
      </c>
      <c r="CG146" s="102">
        <f t="shared" si="816"/>
        <v>0</v>
      </c>
      <c r="CH146" s="102">
        <f t="shared" si="816"/>
        <v>0</v>
      </c>
      <c r="CI146" s="102">
        <f t="shared" si="816"/>
        <v>0</v>
      </c>
      <c r="CJ146" s="196">
        <f t="shared" si="816"/>
        <v>0</v>
      </c>
      <c r="CK146" s="196">
        <f t="shared" si="816"/>
        <v>0</v>
      </c>
      <c r="CL146" s="196">
        <f t="shared" si="816"/>
        <v>0</v>
      </c>
      <c r="CM146" s="196">
        <f t="shared" si="816"/>
        <v>0</v>
      </c>
      <c r="CN146" s="196">
        <f t="shared" si="816"/>
        <v>0</v>
      </c>
      <c r="CO146" s="196">
        <f t="shared" si="817"/>
        <v>0</v>
      </c>
      <c r="CP146" s="376">
        <f t="shared" si="817"/>
        <v>0</v>
      </c>
      <c r="CQ146" s="196">
        <f t="shared" si="817"/>
        <v>0</v>
      </c>
      <c r="CR146" s="196">
        <f t="shared" si="817"/>
        <v>0</v>
      </c>
      <c r="CS146" s="196">
        <f t="shared" si="817"/>
        <v>0</v>
      </c>
      <c r="CT146" s="196">
        <f t="shared" si="817"/>
        <v>0</v>
      </c>
      <c r="CU146" s="196">
        <f t="shared" si="817"/>
        <v>0</v>
      </c>
      <c r="CV146" s="196">
        <f t="shared" si="817"/>
        <v>0</v>
      </c>
      <c r="CW146" s="196">
        <f t="shared" si="817"/>
        <v>0</v>
      </c>
      <c r="CX146" s="196">
        <f t="shared" si="817"/>
        <v>0</v>
      </c>
      <c r="CY146" s="196">
        <f t="shared" si="818"/>
        <v>0</v>
      </c>
      <c r="CZ146" s="196">
        <f t="shared" si="818"/>
        <v>0</v>
      </c>
      <c r="DA146" s="196">
        <f t="shared" si="818"/>
        <v>0</v>
      </c>
      <c r="DB146" s="376">
        <f t="shared" si="818"/>
        <v>0</v>
      </c>
      <c r="DC146" s="376">
        <f t="shared" si="818"/>
        <v>0</v>
      </c>
      <c r="DD146" s="376">
        <f t="shared" si="818"/>
        <v>1</v>
      </c>
      <c r="DE146" s="376">
        <f t="shared" si="818"/>
        <v>1</v>
      </c>
      <c r="DF146" s="376">
        <f t="shared" si="818"/>
        <v>0</v>
      </c>
      <c r="DG146" s="376">
        <f t="shared" si="818"/>
        <v>0</v>
      </c>
      <c r="DH146" s="376">
        <f t="shared" si="818"/>
        <v>0</v>
      </c>
      <c r="DI146" s="376">
        <f t="shared" si="819"/>
        <v>0</v>
      </c>
      <c r="DJ146" s="376">
        <f t="shared" si="819"/>
        <v>0</v>
      </c>
      <c r="DK146" s="376">
        <f t="shared" si="819"/>
        <v>0</v>
      </c>
      <c r="DL146" s="376">
        <f t="shared" si="819"/>
        <v>0</v>
      </c>
      <c r="DM146" s="376">
        <f t="shared" si="819"/>
        <v>0</v>
      </c>
      <c r="DN146" s="376">
        <f t="shared" si="819"/>
        <v>0</v>
      </c>
      <c r="DO146" s="376">
        <f t="shared" si="819"/>
        <v>0</v>
      </c>
      <c r="DP146" s="376">
        <f t="shared" si="819"/>
        <v>-1</v>
      </c>
      <c r="DQ146" s="376">
        <f t="shared" si="819"/>
        <v>-1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103">
        <v>0</v>
      </c>
      <c r="BI147" s="477">
        <v>0</v>
      </c>
      <c r="BJ147" s="540">
        <v>0</v>
      </c>
      <c r="BK147" s="103">
        <v>0</v>
      </c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815"/>
        <v>0</v>
      </c>
      <c r="BV147" s="102">
        <f t="shared" si="815"/>
        <v>0</v>
      </c>
      <c r="BW147" s="102">
        <f t="shared" si="815"/>
        <v>0</v>
      </c>
      <c r="BX147" s="102">
        <f t="shared" si="815"/>
        <v>0</v>
      </c>
      <c r="BY147" s="102">
        <f t="shared" si="815"/>
        <v>0</v>
      </c>
      <c r="BZ147" s="102">
        <f t="shared" si="815"/>
        <v>0</v>
      </c>
      <c r="CA147" s="102">
        <f t="shared" si="815"/>
        <v>0</v>
      </c>
      <c r="CB147" s="102">
        <f t="shared" si="815"/>
        <v>0</v>
      </c>
      <c r="CC147" s="102">
        <f t="shared" si="815"/>
        <v>0</v>
      </c>
      <c r="CD147" s="376">
        <f t="shared" si="815"/>
        <v>0</v>
      </c>
      <c r="CE147" s="102">
        <f t="shared" si="816"/>
        <v>0</v>
      </c>
      <c r="CF147" s="102">
        <f t="shared" si="816"/>
        <v>0</v>
      </c>
      <c r="CG147" s="102">
        <f t="shared" si="816"/>
        <v>0</v>
      </c>
      <c r="CH147" s="102">
        <f t="shared" si="816"/>
        <v>0</v>
      </c>
      <c r="CI147" s="102">
        <f t="shared" si="816"/>
        <v>0</v>
      </c>
      <c r="CJ147" s="196">
        <f t="shared" si="816"/>
        <v>0</v>
      </c>
      <c r="CK147" s="196">
        <f t="shared" si="816"/>
        <v>0</v>
      </c>
      <c r="CL147" s="196">
        <f t="shared" si="816"/>
        <v>0</v>
      </c>
      <c r="CM147" s="196">
        <f t="shared" si="816"/>
        <v>0</v>
      </c>
      <c r="CN147" s="196">
        <f t="shared" si="816"/>
        <v>0</v>
      </c>
      <c r="CO147" s="196">
        <f t="shared" si="817"/>
        <v>0</v>
      </c>
      <c r="CP147" s="376">
        <f t="shared" si="817"/>
        <v>0</v>
      </c>
      <c r="CQ147" s="196">
        <f t="shared" si="817"/>
        <v>1</v>
      </c>
      <c r="CR147" s="196">
        <f t="shared" si="817"/>
        <v>1</v>
      </c>
      <c r="CS147" s="196">
        <f t="shared" si="817"/>
        <v>1</v>
      </c>
      <c r="CT147" s="196">
        <f t="shared" si="817"/>
        <v>1</v>
      </c>
      <c r="CU147" s="196">
        <f t="shared" si="817"/>
        <v>0</v>
      </c>
      <c r="CV147" s="196">
        <f t="shared" si="817"/>
        <v>0</v>
      </c>
      <c r="CW147" s="196">
        <f t="shared" si="817"/>
        <v>1</v>
      </c>
      <c r="CX147" s="196">
        <f t="shared" si="817"/>
        <v>0</v>
      </c>
      <c r="CY147" s="196">
        <f t="shared" si="818"/>
        <v>0</v>
      </c>
      <c r="CZ147" s="196">
        <f t="shared" si="818"/>
        <v>0</v>
      </c>
      <c r="DA147" s="196">
        <f t="shared" si="818"/>
        <v>0</v>
      </c>
      <c r="DB147" s="376">
        <f t="shared" si="818"/>
        <v>0</v>
      </c>
      <c r="DC147" s="376">
        <f t="shared" si="818"/>
        <v>-1</v>
      </c>
      <c r="DD147" s="376">
        <f t="shared" si="818"/>
        <v>-1</v>
      </c>
      <c r="DE147" s="376">
        <f t="shared" si="818"/>
        <v>0</v>
      </c>
      <c r="DF147" s="376">
        <f t="shared" si="818"/>
        <v>-1</v>
      </c>
      <c r="DG147" s="376">
        <f t="shared" si="818"/>
        <v>0</v>
      </c>
      <c r="DH147" s="376">
        <f t="shared" si="818"/>
        <v>0</v>
      </c>
      <c r="DI147" s="376">
        <f t="shared" si="819"/>
        <v>-1</v>
      </c>
      <c r="DJ147" s="376">
        <f t="shared" si="819"/>
        <v>0</v>
      </c>
      <c r="DK147" s="376">
        <f t="shared" si="819"/>
        <v>0</v>
      </c>
      <c r="DL147" s="376">
        <f t="shared" si="819"/>
        <v>0</v>
      </c>
      <c r="DM147" s="376">
        <f t="shared" si="819"/>
        <v>0</v>
      </c>
      <c r="DN147" s="376">
        <f t="shared" si="819"/>
        <v>0</v>
      </c>
      <c r="DO147" s="376">
        <f t="shared" si="819"/>
        <v>0</v>
      </c>
      <c r="DP147" s="376">
        <f t="shared" si="819"/>
        <v>0</v>
      </c>
      <c r="DQ147" s="376">
        <f t="shared" si="819"/>
        <v>-1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820" ref="C148:Q148">SUM(C143:C147)</f>
        <v>47</v>
      </c>
      <c r="D148" s="107">
        <f t="shared" si="820"/>
        <v>43</v>
      </c>
      <c r="E148" s="107">
        <f t="shared" si="820"/>
        <v>57</v>
      </c>
      <c r="F148" s="107">
        <f t="shared" si="820"/>
        <v>58</v>
      </c>
      <c r="G148" s="107">
        <f t="shared" si="820"/>
        <v>52</v>
      </c>
      <c r="H148" s="108">
        <f t="shared" si="820"/>
        <v>60</v>
      </c>
      <c r="I148" s="107">
        <f t="shared" si="820"/>
        <v>47</v>
      </c>
      <c r="J148" s="108">
        <f t="shared" si="820"/>
        <v>46</v>
      </c>
      <c r="K148" s="107">
        <f t="shared" si="820"/>
        <v>36</v>
      </c>
      <c r="L148" s="109">
        <f t="shared" si="820"/>
        <v>36</v>
      </c>
      <c r="M148" s="108">
        <f t="shared" si="820"/>
        <v>35</v>
      </c>
      <c r="N148" s="108">
        <f t="shared" si="820"/>
        <v>37</v>
      </c>
      <c r="O148" s="108">
        <f t="shared" si="820"/>
        <v>35</v>
      </c>
      <c r="P148" s="108">
        <f t="shared" si="820"/>
        <v>24</v>
      </c>
      <c r="Q148" s="108">
        <f t="shared" si="820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>
        <v>45</v>
      </c>
      <c r="BI148" s="480">
        <v>43</v>
      </c>
      <c r="BJ148" s="543">
        <v>44</v>
      </c>
      <c r="BK148" s="109">
        <v>55</v>
      </c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821" ref="BU148:BY148">SUM(BU143:BU147)</f>
        <v>-12</v>
      </c>
      <c r="BV148" s="108">
        <f t="shared" si="821"/>
        <v>-19</v>
      </c>
      <c r="BW148" s="108">
        <f t="shared" si="821"/>
        <v>-39</v>
      </c>
      <c r="BX148" s="108">
        <f t="shared" si="821"/>
        <v>-36</v>
      </c>
      <c r="BY148" s="108">
        <f t="shared" si="821"/>
        <v>-33</v>
      </c>
      <c r="BZ148" s="108">
        <f t="shared" si="822" ref="BZ148:CH148">SUM(BZ143:BZ147)</f>
        <v>-38</v>
      </c>
      <c r="CA148" s="108">
        <f t="shared" si="822"/>
        <v>-22</v>
      </c>
      <c r="CB148" s="108">
        <f t="shared" si="822"/>
        <v>-6</v>
      </c>
      <c r="CC148" s="108">
        <f t="shared" si="822"/>
        <v>7</v>
      </c>
      <c r="CD148" s="378">
        <f t="shared" si="822"/>
        <v>3</v>
      </c>
      <c r="CE148" s="108">
        <f t="shared" si="822"/>
        <v>-3</v>
      </c>
      <c r="CF148" s="108">
        <f t="shared" si="822"/>
        <v>-2</v>
      </c>
      <c r="CG148" s="108">
        <f t="shared" si="822"/>
        <v>7</v>
      </c>
      <c r="CH148" s="108">
        <f t="shared" si="822"/>
        <v>36</v>
      </c>
      <c r="CI148" s="108">
        <f t="shared" si="823" ref="CI148:CJ148">SUM(CI143:CI147)</f>
        <v>56</v>
      </c>
      <c r="CJ148" s="198">
        <f t="shared" si="823"/>
        <v>53</v>
      </c>
      <c r="CK148" s="198">
        <f t="shared" si="824" ref="CK148">SUM(CK143:CK147)</f>
        <v>83</v>
      </c>
      <c r="CL148" s="198">
        <f t="shared" si="825" ref="CL148:CM148">SUM(CL143:CL147)</f>
        <v>81</v>
      </c>
      <c r="CM148" s="198">
        <f t="shared" si="825"/>
        <v>77</v>
      </c>
      <c r="CN148" s="198">
        <f t="shared" si="826" ref="CN148:CO148">SUM(CN143:CN147)</f>
        <v>56</v>
      </c>
      <c r="CO148" s="198">
        <f t="shared" si="826"/>
        <v>61</v>
      </c>
      <c r="CP148" s="378">
        <f t="shared" si="827" ref="CP148:CQ148">SUM(CP143:CP147)</f>
        <v>56</v>
      </c>
      <c r="CQ148" s="198">
        <f t="shared" si="827"/>
        <v>61</v>
      </c>
      <c r="CR148" s="198">
        <f t="shared" si="828" ref="CR148">SUM(CR143:CR147)</f>
        <v>55</v>
      </c>
      <c r="CS148" s="198">
        <f t="shared" si="829" ref="CS148">SUM(CS143:CS147)</f>
        <v>47</v>
      </c>
      <c r="CT148" s="198">
        <f t="shared" si="830" ref="CT148">SUM(CT143:CT147)</f>
        <v>34</v>
      </c>
      <c r="CU148" s="198">
        <f t="shared" si="831" ref="CU148">SUM(CU143:CU147)</f>
        <v>8</v>
      </c>
      <c r="CV148" s="198">
        <f t="shared" si="832" ref="CV148">SUM(CV143:CV147)</f>
        <v>12</v>
      </c>
      <c r="CW148" s="198">
        <f t="shared" si="833" ref="CW148">SUM(CW143:CW147)</f>
        <v>-8</v>
      </c>
      <c r="CX148" s="198">
        <f t="shared" si="834" ref="CX148">SUM(CX143:CX147)</f>
        <v>-20</v>
      </c>
      <c r="CY148" s="198">
        <f t="shared" si="835" ref="CY148">SUM(CY143:CY147)</f>
        <v>-34</v>
      </c>
      <c r="CZ148" s="198">
        <f t="shared" si="836" ref="CZ148">SUM(CZ143:CZ147)</f>
        <v>-35</v>
      </c>
      <c r="DA148" s="198">
        <f t="shared" si="837" ref="DA148">SUM(DA143:DA147)</f>
        <v>-51</v>
      </c>
      <c r="DB148" s="378">
        <f t="shared" si="838" ref="DB148">SUM(DB143:DB147)</f>
        <v>-43</v>
      </c>
      <c r="DC148" s="378">
        <f t="shared" si="839" ref="DC148">SUM(DC143:DC147)</f>
        <v>-35</v>
      </c>
      <c r="DD148" s="378">
        <f t="shared" si="840" ref="DD148">SUM(DD143:DD147)</f>
        <v>-43</v>
      </c>
      <c r="DE148" s="378">
        <f t="shared" si="841" ref="DE148">SUM(DE143:DE147)</f>
        <v>-33</v>
      </c>
      <c r="DF148" s="378">
        <f t="shared" si="842" ref="DF148">SUM(DF143:DF147)</f>
        <v>-22</v>
      </c>
      <c r="DG148" s="378">
        <f t="shared" si="843" ref="DG148">SUM(DG143:DG147)</f>
        <v>-21</v>
      </c>
      <c r="DH148" s="378">
        <f t="shared" si="844" ref="DH148">SUM(DH143:DH147)</f>
        <v>-16</v>
      </c>
      <c r="DI148" s="378">
        <f t="shared" si="845" ref="DI148">SUM(DI143:DI147)</f>
        <v>-26</v>
      </c>
      <c r="DJ148" s="378">
        <f t="shared" si="846" ref="DJ148">SUM(DJ143:DJ147)</f>
        <v>-23</v>
      </c>
      <c r="DK148" s="378">
        <f t="shared" si="847" ref="DK148:DL148">SUM(DK143:DK147)</f>
        <v>-11</v>
      </c>
      <c r="DL148" s="378">
        <f t="shared" si="847"/>
        <v>0</v>
      </c>
      <c r="DM148" s="378">
        <f t="shared" si="848" ref="DM148:DN148">SUM(DM143:DM147)</f>
        <v>-8</v>
      </c>
      <c r="DN148" s="378">
        <f t="shared" si="848"/>
        <v>-7</v>
      </c>
      <c r="DO148" s="378">
        <f t="shared" si="849" ref="DO148:DP148">SUM(DO143:DO147)</f>
        <v>-15</v>
      </c>
      <c r="DP148" s="378">
        <f t="shared" si="849"/>
        <v>-3</v>
      </c>
      <c r="DQ148" s="378">
        <f t="shared" si="850" ref="DQ148">SUM(DQ143:DQ147)</f>
        <v>-1</v>
      </c>
      <c r="EA148" s="265"/>
      <c r="EB148" s="108">
        <f>SUM(EB143:EB147)</f>
        <v>55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527"/>
      <c r="BK149" s="290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51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>
        <v>1491221</v>
      </c>
      <c r="BI150" s="481">
        <v>1807034</v>
      </c>
      <c r="BJ150" s="544">
        <v>1844150</v>
      </c>
      <c r="BK150" s="221">
        <v>1419877</v>
      </c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851" ref="BU150:CD154">O150-C150</f>
        <v>151055.64000000001</v>
      </c>
      <c r="BV150" s="214">
        <f t="shared" si="851"/>
        <v>354473.21999999997</v>
      </c>
      <c r="BW150" s="214">
        <f t="shared" si="851"/>
        <v>228469.40000000002</v>
      </c>
      <c r="BX150" s="214">
        <f t="shared" si="851"/>
        <v>410560.73999999999</v>
      </c>
      <c r="BY150" s="214">
        <f t="shared" si="851"/>
        <v>327658.30000000005</v>
      </c>
      <c r="BZ150" s="214">
        <f t="shared" si="851"/>
        <v>659822.07000000007</v>
      </c>
      <c r="CA150" s="214">
        <f t="shared" si="851"/>
        <v>275470.43999999994</v>
      </c>
      <c r="CB150" s="214">
        <f t="shared" si="851"/>
        <v>550130.32999999996</v>
      </c>
      <c r="CC150" s="214">
        <f t="shared" si="851"/>
        <v>226352.68000000005</v>
      </c>
      <c r="CD150" s="398">
        <f t="shared" si="851"/>
        <v>59650.379999999888</v>
      </c>
      <c r="CE150" s="214">
        <f t="shared" si="852" ref="CE150:CN154">Y150-M150</f>
        <v>155612.42999999993</v>
      </c>
      <c r="CF150" s="214">
        <f t="shared" si="852"/>
        <v>370524.35000000009</v>
      </c>
      <c r="CG150" s="214">
        <f t="shared" si="852"/>
        <v>254979.03000000003</v>
      </c>
      <c r="CH150" s="214">
        <f t="shared" si="852"/>
        <v>-103175.76000000001</v>
      </c>
      <c r="CI150" s="214">
        <f t="shared" si="852"/>
        <v>38690</v>
      </c>
      <c r="CJ150" s="239">
        <f t="shared" si="852"/>
        <v>44566</v>
      </c>
      <c r="CK150" s="239">
        <f t="shared" si="852"/>
        <v>272993</v>
      </c>
      <c r="CL150" s="239">
        <f t="shared" si="852"/>
        <v>14560</v>
      </c>
      <c r="CM150" s="196">
        <f t="shared" si="852"/>
        <v>433097</v>
      </c>
      <c r="CN150" s="196">
        <f t="shared" si="852"/>
        <v>-283929</v>
      </c>
      <c r="CO150" s="196">
        <f t="shared" si="853" ref="CO150:CX154">AI150-W150</f>
        <v>233757</v>
      </c>
      <c r="CP150" s="376">
        <f t="shared" si="853"/>
        <v>-151369</v>
      </c>
      <c r="CQ150" s="196">
        <f t="shared" si="853"/>
        <v>-32977</v>
      </c>
      <c r="CR150" s="196">
        <f t="shared" si="853"/>
        <v>150716</v>
      </c>
      <c r="CS150" s="196">
        <f t="shared" si="853"/>
        <v>-11290</v>
      </c>
      <c r="CT150" s="196">
        <f t="shared" si="853"/>
        <v>47316</v>
      </c>
      <c r="CU150" s="196">
        <f t="shared" si="853"/>
        <v>29808</v>
      </c>
      <c r="CV150" s="196">
        <f t="shared" si="853"/>
        <v>154287</v>
      </c>
      <c r="CW150" s="196">
        <f t="shared" si="853"/>
        <v>-161178</v>
      </c>
      <c r="CX150" s="196">
        <f t="shared" si="853"/>
        <v>258145</v>
      </c>
      <c r="CY150" s="196">
        <f t="shared" si="854" ref="CY150:DH154">AS150-AG150</f>
        <v>193067</v>
      </c>
      <c r="CZ150" s="196">
        <f t="shared" si="854"/>
        <v>202534</v>
      </c>
      <c r="DA150" s="196">
        <f t="shared" si="854"/>
        <v>155107</v>
      </c>
      <c r="DB150" s="376">
        <f t="shared" si="854"/>
        <v>399660</v>
      </c>
      <c r="DC150" s="376">
        <f t="shared" si="854"/>
        <v>660996</v>
      </c>
      <c r="DD150" s="376">
        <f t="shared" si="854"/>
        <v>364574</v>
      </c>
      <c r="DE150" s="376">
        <f t="shared" si="854"/>
        <v>121783</v>
      </c>
      <c r="DF150" s="376">
        <f t="shared" si="854"/>
        <v>369667</v>
      </c>
      <c r="DG150" s="376">
        <f t="shared" si="854"/>
        <v>219539</v>
      </c>
      <c r="DH150" s="376">
        <f t="shared" si="854"/>
        <v>16856</v>
      </c>
      <c r="DI150" s="376">
        <f t="shared" si="855" ref="DI150:DQ154">BC150-AQ150</f>
        <v>653757</v>
      </c>
      <c r="DJ150" s="376">
        <f t="shared" si="855"/>
        <v>-380018</v>
      </c>
      <c r="DK150" s="376">
        <f t="shared" si="855"/>
        <v>-178519</v>
      </c>
      <c r="DL150" s="376">
        <f t="shared" si="855"/>
        <v>51186</v>
      </c>
      <c r="DM150" s="376">
        <f t="shared" si="855"/>
        <v>-78453</v>
      </c>
      <c r="DN150" s="376">
        <f t="shared" si="855"/>
        <v>-353185</v>
      </c>
      <c r="DO150" s="376">
        <f t="shared" si="855"/>
        <v>-277955</v>
      </c>
      <c r="DP150" s="376">
        <f t="shared" si="855"/>
        <v>-141298</v>
      </c>
      <c r="DQ150" s="376">
        <f t="shared" si="855"/>
        <v>-83646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1419877</v>
      </c>
    </row>
    <row r="151" spans="1:132" s="52" customFormat="1" ht="15">
      <c r="A151" s="139"/>
      <c r="B151" s="53" t="s">
        <v>140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>
        <v>20526</v>
      </c>
      <c r="BI151" s="481">
        <v>21823</v>
      </c>
      <c r="BJ151" s="544">
        <v>23922</v>
      </c>
      <c r="BK151" s="221">
        <v>18835</v>
      </c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851"/>
        <v>2000.1000000000004</v>
      </c>
      <c r="BV151" s="214">
        <f t="shared" si="851"/>
        <v>890.78999999999905</v>
      </c>
      <c r="BW151" s="214">
        <f t="shared" si="851"/>
        <v>-55.540000000000873</v>
      </c>
      <c r="BX151" s="214">
        <f t="shared" si="851"/>
        <v>612.86000000000058</v>
      </c>
      <c r="BY151" s="214">
        <f t="shared" si="851"/>
        <v>-181.71999999999935</v>
      </c>
      <c r="BZ151" s="214">
        <f t="shared" si="851"/>
        <v>2388.5200000000004</v>
      </c>
      <c r="CA151" s="214">
        <f t="shared" si="851"/>
        <v>2384.1700000000001</v>
      </c>
      <c r="CB151" s="214">
        <f t="shared" si="851"/>
        <v>801.43000000000029</v>
      </c>
      <c r="CC151" s="214">
        <f t="shared" si="851"/>
        <v>-769.78000000000065</v>
      </c>
      <c r="CD151" s="398">
        <f t="shared" si="851"/>
        <v>-570.93000000000029</v>
      </c>
      <c r="CE151" s="214">
        <f t="shared" si="852"/>
        <v>2182.0799999999999</v>
      </c>
      <c r="CF151" s="214">
        <f t="shared" si="852"/>
        <v>8188.8199999999997</v>
      </c>
      <c r="CG151" s="214">
        <f t="shared" si="852"/>
        <v>8133.4200000000001</v>
      </c>
      <c r="CH151" s="214">
        <f t="shared" si="852"/>
        <v>2549.2700000000004</v>
      </c>
      <c r="CI151" s="214">
        <f t="shared" si="852"/>
        <v>3831</v>
      </c>
      <c r="CJ151" s="239">
        <f t="shared" si="852"/>
        <v>4170</v>
      </c>
      <c r="CK151" s="239">
        <f t="shared" si="852"/>
        <v>4105</v>
      </c>
      <c r="CL151" s="239">
        <f t="shared" si="852"/>
        <v>1717</v>
      </c>
      <c r="CM151" s="196">
        <f t="shared" si="852"/>
        <v>4105</v>
      </c>
      <c r="CN151" s="196">
        <f t="shared" si="852"/>
        <v>2105</v>
      </c>
      <c r="CO151" s="196">
        <f t="shared" si="853"/>
        <v>-99</v>
      </c>
      <c r="CP151" s="376">
        <f t="shared" si="853"/>
        <v>-729</v>
      </c>
      <c r="CQ151" s="196">
        <f t="shared" si="853"/>
        <v>-1302</v>
      </c>
      <c r="CR151" s="196">
        <f t="shared" si="853"/>
        <v>-3392</v>
      </c>
      <c r="CS151" s="196">
        <f t="shared" si="853"/>
        <v>-6706</v>
      </c>
      <c r="CT151" s="196">
        <f t="shared" si="853"/>
        <v>-3044</v>
      </c>
      <c r="CU151" s="196">
        <f t="shared" si="853"/>
        <v>-3300</v>
      </c>
      <c r="CV151" s="196">
        <f t="shared" si="853"/>
        <v>-2542</v>
      </c>
      <c r="CW151" s="196">
        <f t="shared" si="853"/>
        <v>-5436</v>
      </c>
      <c r="CX151" s="196">
        <f t="shared" si="853"/>
        <v>-3552</v>
      </c>
      <c r="CY151" s="196">
        <f t="shared" si="854"/>
        <v>-8163</v>
      </c>
      <c r="CZ151" s="196">
        <f t="shared" si="854"/>
        <v>-3646</v>
      </c>
      <c r="DA151" s="196">
        <f t="shared" si="854"/>
        <v>645</v>
      </c>
      <c r="DB151" s="376">
        <f t="shared" si="854"/>
        <v>2921</v>
      </c>
      <c r="DC151" s="376">
        <f t="shared" si="854"/>
        <v>6499</v>
      </c>
      <c r="DD151" s="376">
        <f t="shared" si="854"/>
        <v>4668</v>
      </c>
      <c r="DE151" s="376">
        <f t="shared" si="854"/>
        <v>4694</v>
      </c>
      <c r="DF151" s="376">
        <f t="shared" si="854"/>
        <v>4345</v>
      </c>
      <c r="DG151" s="376">
        <f t="shared" si="854"/>
        <v>2337</v>
      </c>
      <c r="DH151" s="376">
        <f t="shared" si="854"/>
        <v>69</v>
      </c>
      <c r="DI151" s="376">
        <f t="shared" si="855"/>
        <v>1928</v>
      </c>
      <c r="DJ151" s="376">
        <f t="shared" si="855"/>
        <v>2083</v>
      </c>
      <c r="DK151" s="376">
        <f t="shared" si="855"/>
        <v>5033</v>
      </c>
      <c r="DL151" s="376">
        <f t="shared" si="855"/>
        <v>3959</v>
      </c>
      <c r="DM151" s="376">
        <f t="shared" si="855"/>
        <v>2876</v>
      </c>
      <c r="DN151" s="376">
        <f t="shared" si="855"/>
        <v>1118</v>
      </c>
      <c r="DO151" s="376">
        <f t="shared" si="855"/>
        <v>-1693</v>
      </c>
      <c r="DP151" s="376">
        <f t="shared" si="855"/>
        <v>245</v>
      </c>
      <c r="DQ151" s="376">
        <f t="shared" si="855"/>
        <v>-2064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18835</v>
      </c>
    </row>
    <row r="152" spans="1:132" s="52" customFormat="1" ht="15">
      <c r="A152" s="139"/>
      <c r="B152" s="53" t="s">
        <v>141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>
        <v>245605</v>
      </c>
      <c r="BI152" s="481">
        <v>290255</v>
      </c>
      <c r="BJ152" s="544">
        <v>319727</v>
      </c>
      <c r="BK152" s="221">
        <v>156776</v>
      </c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851"/>
        <v>55708.75</v>
      </c>
      <c r="BV152" s="214">
        <f t="shared" si="851"/>
        <v>44111.459999999992</v>
      </c>
      <c r="BW152" s="214">
        <f t="shared" si="851"/>
        <v>-20382.799999999988</v>
      </c>
      <c r="BX152" s="214">
        <f t="shared" si="851"/>
        <v>30905.470000000001</v>
      </c>
      <c r="BY152" s="214">
        <f t="shared" si="851"/>
        <v>-113114.20000000001</v>
      </c>
      <c r="BZ152" s="214">
        <f t="shared" si="851"/>
        <v>35110.600000000006</v>
      </c>
      <c r="CA152" s="214">
        <f t="shared" si="851"/>
        <v>1659.460000000021</v>
      </c>
      <c r="CB152" s="214">
        <f t="shared" si="851"/>
        <v>93944.570000000007</v>
      </c>
      <c r="CC152" s="214">
        <f t="shared" si="851"/>
        <v>45001.639999999999</v>
      </c>
      <c r="CD152" s="398">
        <f t="shared" si="851"/>
        <v>-26672.270000000019</v>
      </c>
      <c r="CE152" s="214">
        <f t="shared" si="852"/>
        <v>-62074.400000000023</v>
      </c>
      <c r="CF152" s="214">
        <f t="shared" si="852"/>
        <v>41896.049999999988</v>
      </c>
      <c r="CG152" s="214">
        <f t="shared" si="852"/>
        <v>-1957.7099999999919</v>
      </c>
      <c r="CH152" s="214">
        <f t="shared" si="852"/>
        <v>-56466.100000000006</v>
      </c>
      <c r="CI152" s="214">
        <f t="shared" si="852"/>
        <v>6666</v>
      </c>
      <c r="CJ152" s="239">
        <f t="shared" si="852"/>
        <v>62465</v>
      </c>
      <c r="CK152" s="239">
        <f t="shared" si="852"/>
        <v>88900</v>
      </c>
      <c r="CL152" s="239">
        <f t="shared" si="852"/>
        <v>32276</v>
      </c>
      <c r="CM152" s="196">
        <f t="shared" si="852"/>
        <v>150512</v>
      </c>
      <c r="CN152" s="196">
        <f t="shared" si="852"/>
        <v>-105841</v>
      </c>
      <c r="CO152" s="196">
        <f t="shared" si="853"/>
        <v>157625</v>
      </c>
      <c r="CP152" s="376">
        <f t="shared" si="853"/>
        <v>23927</v>
      </c>
      <c r="CQ152" s="196">
        <f t="shared" si="853"/>
        <v>4697</v>
      </c>
      <c r="CR152" s="196">
        <f t="shared" si="853"/>
        <v>110327</v>
      </c>
      <c r="CS152" s="196">
        <f t="shared" si="853"/>
        <v>19014</v>
      </c>
      <c r="CT152" s="196">
        <f t="shared" si="853"/>
        <v>46768</v>
      </c>
      <c r="CU152" s="196">
        <f t="shared" si="853"/>
        <v>24361</v>
      </c>
      <c r="CV152" s="196">
        <f t="shared" si="853"/>
        <v>59121</v>
      </c>
      <c r="CW152" s="196">
        <f t="shared" si="853"/>
        <v>2554</v>
      </c>
      <c r="CX152" s="196">
        <f t="shared" si="853"/>
        <v>52262</v>
      </c>
      <c r="CY152" s="196">
        <f t="shared" si="854"/>
        <v>78498</v>
      </c>
      <c r="CZ152" s="196">
        <f t="shared" si="854"/>
        <v>80922</v>
      </c>
      <c r="DA152" s="196">
        <f t="shared" si="854"/>
        <v>2691</v>
      </c>
      <c r="DB152" s="376">
        <f t="shared" si="854"/>
        <v>110434</v>
      </c>
      <c r="DC152" s="376">
        <f t="shared" si="854"/>
        <v>199173</v>
      </c>
      <c r="DD152" s="376">
        <f t="shared" si="854"/>
        <v>92285</v>
      </c>
      <c r="DE152" s="376">
        <f t="shared" si="854"/>
        <v>32732</v>
      </c>
      <c r="DF152" s="376">
        <f t="shared" si="854"/>
        <v>5424</v>
      </c>
      <c r="DG152" s="376">
        <f t="shared" si="854"/>
        <v>13782</v>
      </c>
      <c r="DH152" s="376">
        <f t="shared" si="854"/>
        <v>22245</v>
      </c>
      <c r="DI152" s="376">
        <f t="shared" si="855"/>
        <v>88784</v>
      </c>
      <c r="DJ152" s="376">
        <f t="shared" si="855"/>
        <v>-16139</v>
      </c>
      <c r="DK152" s="376">
        <f t="shared" si="855"/>
        <v>-101599</v>
      </c>
      <c r="DL152" s="376">
        <f t="shared" si="855"/>
        <v>-20989</v>
      </c>
      <c r="DM152" s="376">
        <f t="shared" si="855"/>
        <v>-8902</v>
      </c>
      <c r="DN152" s="376">
        <f t="shared" si="855"/>
        <v>-171124</v>
      </c>
      <c r="DO152" s="376">
        <f t="shared" si="855"/>
        <v>-139259</v>
      </c>
      <c r="DP152" s="376">
        <f t="shared" si="855"/>
        <v>-93415</v>
      </c>
      <c r="DQ152" s="376">
        <f t="shared" si="855"/>
        <v>-128407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156776</v>
      </c>
    </row>
    <row r="153" spans="1:132" s="52" customFormat="1" ht="1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>
        <v>150641</v>
      </c>
      <c r="BI153" s="481">
        <v>215154</v>
      </c>
      <c r="BJ153" s="544">
        <v>223914</v>
      </c>
      <c r="BK153" s="221">
        <v>158587</v>
      </c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851"/>
        <v>14066.989999999991</v>
      </c>
      <c r="BV153" s="214">
        <f t="shared" si="851"/>
        <v>43758.710000000006</v>
      </c>
      <c r="BW153" s="214">
        <f t="shared" si="851"/>
        <v>-26496.450000000012</v>
      </c>
      <c r="BX153" s="214">
        <f t="shared" si="851"/>
        <v>22206.479999999996</v>
      </c>
      <c r="BY153" s="214">
        <f t="shared" si="851"/>
        <v>-67378.040000000008</v>
      </c>
      <c r="BZ153" s="214">
        <f t="shared" si="851"/>
        <v>77344.160000000003</v>
      </c>
      <c r="CA153" s="214">
        <f t="shared" si="851"/>
        <v>-38128.919999999984</v>
      </c>
      <c r="CB153" s="214">
        <f t="shared" si="851"/>
        <v>50981.970000000001</v>
      </c>
      <c r="CC153" s="214">
        <f t="shared" si="851"/>
        <v>26830.860000000001</v>
      </c>
      <c r="CD153" s="398">
        <f t="shared" si="851"/>
        <v>-1909.4800000000105</v>
      </c>
      <c r="CE153" s="214">
        <f t="shared" si="852"/>
        <v>-94707.760000000009</v>
      </c>
      <c r="CF153" s="214">
        <f t="shared" si="852"/>
        <v>39308.490000000005</v>
      </c>
      <c r="CG153" s="214">
        <f t="shared" si="852"/>
        <v>1649.0599999999977</v>
      </c>
      <c r="CH153" s="214">
        <f t="shared" si="852"/>
        <v>-76471.320000000007</v>
      </c>
      <c r="CI153" s="214">
        <f t="shared" si="852"/>
        <v>56877</v>
      </c>
      <c r="CJ153" s="239">
        <f t="shared" si="852"/>
        <v>60121</v>
      </c>
      <c r="CK153" s="239">
        <f t="shared" si="852"/>
        <v>34722</v>
      </c>
      <c r="CL153" s="239">
        <f t="shared" si="852"/>
        <v>19724</v>
      </c>
      <c r="CM153" s="196">
        <f t="shared" si="852"/>
        <v>53406</v>
      </c>
      <c r="CN153" s="196">
        <f t="shared" si="852"/>
        <v>-60873</v>
      </c>
      <c r="CO153" s="196">
        <f t="shared" si="853"/>
        <v>136943</v>
      </c>
      <c r="CP153" s="376">
        <f t="shared" si="853"/>
        <v>48102</v>
      </c>
      <c r="CQ153" s="196">
        <f t="shared" si="853"/>
        <v>29476</v>
      </c>
      <c r="CR153" s="196">
        <f t="shared" si="853"/>
        <v>95378</v>
      </c>
      <c r="CS153" s="196">
        <f t="shared" si="853"/>
        <v>26951</v>
      </c>
      <c r="CT153" s="196">
        <f t="shared" si="853"/>
        <v>62424</v>
      </c>
      <c r="CU153" s="196">
        <f t="shared" si="853"/>
        <v>-19298</v>
      </c>
      <c r="CV153" s="196">
        <f t="shared" si="853"/>
        <v>31348</v>
      </c>
      <c r="CW153" s="196">
        <f t="shared" si="853"/>
        <v>16303</v>
      </c>
      <c r="CX153" s="196">
        <f t="shared" si="853"/>
        <v>29665</v>
      </c>
      <c r="CY153" s="196">
        <f t="shared" si="854"/>
        <v>162327</v>
      </c>
      <c r="CZ153" s="196">
        <f t="shared" si="854"/>
        <v>92335</v>
      </c>
      <c r="DA153" s="196">
        <f t="shared" si="854"/>
        <v>-41561</v>
      </c>
      <c r="DB153" s="376">
        <f t="shared" si="854"/>
        <v>-18892</v>
      </c>
      <c r="DC153" s="376">
        <f t="shared" si="854"/>
        <v>137769</v>
      </c>
      <c r="DD153" s="376">
        <f t="shared" si="854"/>
        <v>45322</v>
      </c>
      <c r="DE153" s="376">
        <f t="shared" si="854"/>
        <v>-31647</v>
      </c>
      <c r="DF153" s="376">
        <f t="shared" si="854"/>
        <v>-19440</v>
      </c>
      <c r="DG153" s="376">
        <f t="shared" si="854"/>
        <v>42619</v>
      </c>
      <c r="DH153" s="376">
        <f t="shared" si="854"/>
        <v>28159</v>
      </c>
      <c r="DI153" s="376">
        <f t="shared" si="855"/>
        <v>18271</v>
      </c>
      <c r="DJ153" s="376">
        <f t="shared" si="855"/>
        <v>-34232</v>
      </c>
      <c r="DK153" s="376">
        <f t="shared" si="855"/>
        <v>-160852</v>
      </c>
      <c r="DL153" s="376">
        <f t="shared" si="855"/>
        <v>-49779</v>
      </c>
      <c r="DM153" s="376">
        <f t="shared" si="855"/>
        <v>62585</v>
      </c>
      <c r="DN153" s="376">
        <f t="shared" si="855"/>
        <v>-66403</v>
      </c>
      <c r="DO153" s="376">
        <f t="shared" si="855"/>
        <v>-55890</v>
      </c>
      <c r="DP153" s="376">
        <f t="shared" si="855"/>
        <v>-30729</v>
      </c>
      <c r="DQ153" s="376">
        <f t="shared" si="855"/>
        <v>6106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158587</v>
      </c>
    </row>
    <row r="154" spans="1:132" s="52" customFormat="1" ht="15">
      <c r="A154" s="139"/>
      <c r="B154" s="53" t="s">
        <v>143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>
        <v>145440</v>
      </c>
      <c r="BI154" s="481">
        <v>212947</v>
      </c>
      <c r="BJ154" s="544">
        <v>156404</v>
      </c>
      <c r="BK154" s="221">
        <v>160362</v>
      </c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851"/>
        <v>-1175.6600000000035</v>
      </c>
      <c r="BV154" s="214">
        <f t="shared" si="851"/>
        <v>29004.669999999998</v>
      </c>
      <c r="BW154" s="214">
        <f t="shared" si="851"/>
        <v>29015.579999999987</v>
      </c>
      <c r="BX154" s="214">
        <f t="shared" si="851"/>
        <v>5760.25</v>
      </c>
      <c r="BY154" s="214">
        <f t="shared" si="851"/>
        <v>2202.429999999993</v>
      </c>
      <c r="BZ154" s="214">
        <f t="shared" si="851"/>
        <v>31075.160000000003</v>
      </c>
      <c r="CA154" s="214">
        <f t="shared" si="851"/>
        <v>42080.070000000007</v>
      </c>
      <c r="CB154" s="214">
        <f t="shared" si="851"/>
        <v>4610.7099999999919</v>
      </c>
      <c r="CC154" s="214">
        <f t="shared" si="851"/>
        <v>35032.670000000013</v>
      </c>
      <c r="CD154" s="398">
        <f t="shared" si="851"/>
        <v>140498.47</v>
      </c>
      <c r="CE154" s="214">
        <f t="shared" si="852"/>
        <v>-11995.360000000001</v>
      </c>
      <c r="CF154" s="214">
        <f t="shared" si="852"/>
        <v>-117609.59000000003</v>
      </c>
      <c r="CG154" s="214">
        <f t="shared" si="852"/>
        <v>52033.890000000014</v>
      </c>
      <c r="CH154" s="214">
        <f t="shared" si="852"/>
        <v>-39285.149999999994</v>
      </c>
      <c r="CI154" s="214">
        <f t="shared" si="852"/>
        <v>-62642</v>
      </c>
      <c r="CJ154" s="239">
        <f t="shared" si="852"/>
        <v>-56962</v>
      </c>
      <c r="CK154" s="239">
        <f t="shared" si="852"/>
        <v>45670</v>
      </c>
      <c r="CL154" s="239">
        <f t="shared" si="852"/>
        <v>-31020</v>
      </c>
      <c r="CM154" s="196">
        <f t="shared" si="852"/>
        <v>-54617</v>
      </c>
      <c r="CN154" s="196">
        <f t="shared" si="852"/>
        <v>-1973</v>
      </c>
      <c r="CO154" s="196">
        <f t="shared" si="853"/>
        <v>-20665</v>
      </c>
      <c r="CP154" s="376">
        <f t="shared" si="853"/>
        <v>27784</v>
      </c>
      <c r="CQ154" s="196">
        <f t="shared" si="853"/>
        <v>121946</v>
      </c>
      <c r="CR154" s="196">
        <f t="shared" si="853"/>
        <v>-35127</v>
      </c>
      <c r="CS154" s="196">
        <f t="shared" si="853"/>
        <v>-7433</v>
      </c>
      <c r="CT154" s="196">
        <f t="shared" si="853"/>
        <v>45795</v>
      </c>
      <c r="CU154" s="196">
        <f t="shared" si="853"/>
        <v>-36725</v>
      </c>
      <c r="CV154" s="196">
        <f t="shared" si="853"/>
        <v>33149</v>
      </c>
      <c r="CW154" s="196">
        <f t="shared" si="853"/>
        <v>-79296</v>
      </c>
      <c r="CX154" s="196">
        <f t="shared" si="853"/>
        <v>16981</v>
      </c>
      <c r="CY154" s="196">
        <f t="shared" si="854"/>
        <v>8420</v>
      </c>
      <c r="CZ154" s="196">
        <f t="shared" si="854"/>
        <v>118578</v>
      </c>
      <c r="DA154" s="196">
        <f t="shared" si="854"/>
        <v>18491</v>
      </c>
      <c r="DB154" s="376">
        <f t="shared" si="854"/>
        <v>-82360</v>
      </c>
      <c r="DC154" s="376">
        <f t="shared" si="854"/>
        <v>-25902</v>
      </c>
      <c r="DD154" s="376">
        <f t="shared" si="854"/>
        <v>-12000</v>
      </c>
      <c r="DE154" s="376">
        <f t="shared" si="854"/>
        <v>13109</v>
      </c>
      <c r="DF154" s="376">
        <f t="shared" si="854"/>
        <v>-8860</v>
      </c>
      <c r="DG154" s="376">
        <f t="shared" si="854"/>
        <v>116018</v>
      </c>
      <c r="DH154" s="376">
        <f t="shared" si="854"/>
        <v>-23983</v>
      </c>
      <c r="DI154" s="376">
        <f t="shared" si="855"/>
        <v>21562</v>
      </c>
      <c r="DJ154" s="376">
        <f t="shared" si="855"/>
        <v>17565</v>
      </c>
      <c r="DK154" s="376">
        <f t="shared" si="855"/>
        <v>-3948</v>
      </c>
      <c r="DL154" s="376">
        <f t="shared" si="855"/>
        <v>-177639</v>
      </c>
      <c r="DM154" s="376">
        <f t="shared" si="855"/>
        <v>-24347</v>
      </c>
      <c r="DN154" s="376">
        <f t="shared" si="855"/>
        <v>28405</v>
      </c>
      <c r="DO154" s="376">
        <f t="shared" si="855"/>
        <v>11278</v>
      </c>
      <c r="DP154" s="376">
        <f t="shared" si="855"/>
        <v>27592</v>
      </c>
      <c r="DQ154" s="376">
        <f t="shared" si="855"/>
        <v>-33149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160362</v>
      </c>
    </row>
    <row r="155" spans="1:132" s="66" customFormat="1" ht="15">
      <c r="A155" s="140"/>
      <c r="B155" s="53" t="s">
        <v>144</v>
      </c>
      <c r="C155" s="208">
        <f t="shared" si="856" ref="C155:Q155">SUM(C150:C154)</f>
        <v>1457896.49</v>
      </c>
      <c r="D155" s="209">
        <f t="shared" si="856"/>
        <v>1330539.2100000002</v>
      </c>
      <c r="E155" s="209">
        <f t="shared" si="856"/>
        <v>1318019.8099999998</v>
      </c>
      <c r="F155" s="210">
        <f t="shared" si="856"/>
        <v>1364320.2</v>
      </c>
      <c r="G155" s="209">
        <f t="shared" si="856"/>
        <v>1850958.23</v>
      </c>
      <c r="H155" s="210">
        <f t="shared" si="856"/>
        <v>2250387.4899999998</v>
      </c>
      <c r="I155" s="209">
        <f t="shared" si="856"/>
        <v>2336017.7800000003</v>
      </c>
      <c r="J155" s="210">
        <f t="shared" si="856"/>
        <v>1589270.99</v>
      </c>
      <c r="K155" s="209">
        <f t="shared" si="856"/>
        <v>1081057.9299999999</v>
      </c>
      <c r="L155" s="211">
        <f t="shared" si="856"/>
        <v>2084147.8300000001</v>
      </c>
      <c r="M155" s="210">
        <f t="shared" si="856"/>
        <v>1921340.0100000002</v>
      </c>
      <c r="N155" s="210">
        <f t="shared" si="856"/>
        <v>1650662.8799999999</v>
      </c>
      <c r="O155" s="210">
        <f t="shared" si="856"/>
        <v>1679552.3100000001</v>
      </c>
      <c r="P155" s="210">
        <f t="shared" si="856"/>
        <v>1802778.0600000001</v>
      </c>
      <c r="Q155" s="210">
        <f t="shared" si="856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>
        <v>2053433</v>
      </c>
      <c r="BI155" s="482">
        <v>2547213</v>
      </c>
      <c r="BJ155" s="545">
        <v>2568117</v>
      </c>
      <c r="BK155" s="220">
        <v>1914437</v>
      </c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857" ref="BU155:BY155">SUM(BU150:BU154)</f>
        <v>221655.82000000001</v>
      </c>
      <c r="BV155" s="216">
        <f t="shared" si="857"/>
        <v>472238.84999999998</v>
      </c>
      <c r="BW155" s="216">
        <f t="shared" si="857"/>
        <v>210550.19</v>
      </c>
      <c r="BX155" s="216">
        <f t="shared" si="857"/>
        <v>470045.79999999993</v>
      </c>
      <c r="BY155" s="216">
        <f t="shared" si="857"/>
        <v>149186.77000000005</v>
      </c>
      <c r="BZ155" s="216">
        <f t="shared" si="858" ref="BZ155:CH155">SUM(BZ150:BZ154)</f>
        <v>805740.51000000013</v>
      </c>
      <c r="CA155" s="216">
        <f t="shared" si="858"/>
        <v>283465.21999999997</v>
      </c>
      <c r="CB155" s="216">
        <f t="shared" si="858"/>
        <v>700469.01000000001</v>
      </c>
      <c r="CC155" s="216">
        <f t="shared" si="858"/>
        <v>332448.07000000007</v>
      </c>
      <c r="CD155" s="399">
        <f t="shared" si="858"/>
        <v>170996.16999999987</v>
      </c>
      <c r="CE155" s="216">
        <f t="shared" si="858"/>
        <v>-10983.010000000111</v>
      </c>
      <c r="CF155" s="216">
        <f t="shared" si="858"/>
        <v>342308.12000000005</v>
      </c>
      <c r="CG155" s="216">
        <f t="shared" si="858"/>
        <v>314837.69000000006</v>
      </c>
      <c r="CH155" s="216">
        <f t="shared" si="858"/>
        <v>-272849.06000000006</v>
      </c>
      <c r="CI155" s="216">
        <f t="shared" si="859" ref="CI155:CJ155">SUM(CI150:CI154)</f>
        <v>43422</v>
      </c>
      <c r="CJ155" s="240">
        <f t="shared" si="859"/>
        <v>114360</v>
      </c>
      <c r="CK155" s="240">
        <f t="shared" si="860" ref="CK155">SUM(CK150:CK154)</f>
        <v>446390</v>
      </c>
      <c r="CL155" s="240">
        <f t="shared" si="861" ref="CL155:CM155">SUM(CL150:CL154)</f>
        <v>37257</v>
      </c>
      <c r="CM155" s="197">
        <f t="shared" si="861"/>
        <v>586503</v>
      </c>
      <c r="CN155" s="197">
        <f t="shared" si="862" ref="CN155:CO155">SUM(CN150:CN154)</f>
        <v>-450511</v>
      </c>
      <c r="CO155" s="197">
        <f t="shared" si="862"/>
        <v>507561</v>
      </c>
      <c r="CP155" s="377">
        <f t="shared" si="863" ref="CP155:CQ155">SUM(CP150:CP154)</f>
        <v>-52285</v>
      </c>
      <c r="CQ155" s="197">
        <f t="shared" si="863"/>
        <v>121840</v>
      </c>
      <c r="CR155" s="197">
        <f t="shared" si="864" ref="CR155">SUM(CR150:CR154)</f>
        <v>317902</v>
      </c>
      <c r="CS155" s="197">
        <f t="shared" si="865" ref="CS155">SUM(CS150:CS154)</f>
        <v>20536</v>
      </c>
      <c r="CT155" s="197">
        <f t="shared" si="866" ref="CT155">SUM(CT150:CT154)</f>
        <v>199259</v>
      </c>
      <c r="CU155" s="197">
        <f t="shared" si="867" ref="CU155">SUM(CU150:CU154)</f>
        <v>-5154</v>
      </c>
      <c r="CV155" s="197">
        <f t="shared" si="868" ref="CV155">SUM(CV150:CV154)</f>
        <v>275363</v>
      </c>
      <c r="CW155" s="197">
        <f t="shared" si="869" ref="CW155">SUM(CW150:CW154)</f>
        <v>-227053</v>
      </c>
      <c r="CX155" s="197">
        <f t="shared" si="870" ref="CX155">SUM(CX150:CX154)</f>
        <v>353501</v>
      </c>
      <c r="CY155" s="197">
        <f t="shared" si="871" ref="CY155">SUM(CY150:CY154)</f>
        <v>434149</v>
      </c>
      <c r="CZ155" s="197">
        <f t="shared" si="872" ref="CZ155">SUM(CZ150:CZ154)</f>
        <v>490723</v>
      </c>
      <c r="DA155" s="197">
        <f t="shared" si="873" ref="DA155">SUM(DA150:DA154)</f>
        <v>135373</v>
      </c>
      <c r="DB155" s="377">
        <f t="shared" si="874" ref="DB155">SUM(DB150:DB154)</f>
        <v>411763</v>
      </c>
      <c r="DC155" s="377">
        <f t="shared" si="875" ref="DC155">SUM(DC150:DC154)</f>
        <v>978535</v>
      </c>
      <c r="DD155" s="377">
        <f t="shared" si="876" ref="DD155">SUM(DD150:DD154)</f>
        <v>494849</v>
      </c>
      <c r="DE155" s="377">
        <f t="shared" si="877" ref="DE155">SUM(DE150:DE154)</f>
        <v>140671</v>
      </c>
      <c r="DF155" s="377">
        <f t="shared" si="878" ref="DF155">SUM(DF150:DF154)</f>
        <v>351136</v>
      </c>
      <c r="DG155" s="377">
        <f t="shared" si="879" ref="DG155">SUM(DG150:DG154)</f>
        <v>394295</v>
      </c>
      <c r="DH155" s="377">
        <f t="shared" si="880" ref="DH155">SUM(DH150:DH154)</f>
        <v>43346</v>
      </c>
      <c r="DI155" s="377">
        <f t="shared" si="881" ref="DI155">SUM(DI150:DI154)</f>
        <v>784302</v>
      </c>
      <c r="DJ155" s="377">
        <f t="shared" si="882" ref="DJ155">SUM(DJ150:DJ154)</f>
        <v>-410741</v>
      </c>
      <c r="DK155" s="377">
        <f t="shared" si="883" ref="DK155:DL155">SUM(DK150:DK154)</f>
        <v>-439885</v>
      </c>
      <c r="DL155" s="377">
        <f t="shared" si="883"/>
        <v>-193262</v>
      </c>
      <c r="DM155" s="377">
        <f t="shared" si="884" ref="DM155:DN155">SUM(DM150:DM154)</f>
        <v>-46241</v>
      </c>
      <c r="DN155" s="377">
        <f t="shared" si="884"/>
        <v>-561189</v>
      </c>
      <c r="DO155" s="377">
        <f t="shared" si="885" ref="DO155:DP155">SUM(DO150:DO154)</f>
        <v>-463519</v>
      </c>
      <c r="DP155" s="377">
        <f t="shared" si="885"/>
        <v>-237605</v>
      </c>
      <c r="DQ155" s="377">
        <f t="shared" si="886" ref="DQ155">SUM(DQ150:DQ154)</f>
        <v>-241160</v>
      </c>
      <c r="EA155" s="265"/>
      <c r="EB155" s="78">
        <f>SUM(EB150:EB154)</f>
        <v>1914437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530"/>
      <c r="BK156" s="293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54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87" ref="D157:AA157">(C66+C150+D94-D66-D150)/(C66+C150+D94-D150)</f>
        <v>0.75630370934042801</v>
      </c>
      <c r="E157" s="168">
        <f t="shared" si="887"/>
        <v>0.76727544529949332</v>
      </c>
      <c r="F157" s="168">
        <f t="shared" si="887"/>
        <v>0.74963048196685611</v>
      </c>
      <c r="G157" s="168">
        <f t="shared" si="887"/>
        <v>0.81544590141415063</v>
      </c>
      <c r="H157" s="169">
        <f t="shared" si="887"/>
        <v>0.86582921302566451</v>
      </c>
      <c r="I157" s="168">
        <f t="shared" si="887"/>
        <v>0.84044729963909659</v>
      </c>
      <c r="J157" s="169">
        <f t="shared" si="887"/>
        <v>0.83125364554353309</v>
      </c>
      <c r="K157" s="168">
        <f t="shared" si="887"/>
        <v>0.70843767933275992</v>
      </c>
      <c r="L157" s="170">
        <f t="shared" si="887"/>
        <v>0.68386579672931314</v>
      </c>
      <c r="M157" s="169">
        <f t="shared" si="887"/>
        <v>0.80294912379497863</v>
      </c>
      <c r="N157" s="169">
        <f t="shared" si="887"/>
        <v>0.77386251003263407</v>
      </c>
      <c r="O157" s="169">
        <f t="shared" si="887"/>
        <v>0.71575216438951328</v>
      </c>
      <c r="P157" s="169">
        <f t="shared" si="887"/>
        <v>0.6533172597180642</v>
      </c>
      <c r="Q157" s="169">
        <f t="shared" si="887"/>
        <v>0.68199754833628057</v>
      </c>
      <c r="R157" s="169">
        <f t="shared" si="887"/>
        <v>0.64521171635412999</v>
      </c>
      <c r="S157" s="169">
        <f t="shared" si="887"/>
        <v>0.72910470460942867</v>
      </c>
      <c r="T157" s="169">
        <f t="shared" si="887"/>
        <v>0.80284120122063141</v>
      </c>
      <c r="U157" s="169">
        <f t="shared" si="887"/>
        <v>0.76499790775352527</v>
      </c>
      <c r="V157" s="169">
        <f t="shared" si="887"/>
        <v>0.67263007485417825</v>
      </c>
      <c r="W157" s="169">
        <f t="shared" si="887"/>
        <v>0.76423472097075995</v>
      </c>
      <c r="X157" s="170">
        <f t="shared" si="887"/>
        <v>0.58701558641534746</v>
      </c>
      <c r="Y157" s="169">
        <f t="shared" si="887"/>
        <v>0.65544196843985769</v>
      </c>
      <c r="Z157" s="169">
        <f t="shared" si="887"/>
        <v>0.66245478613846964</v>
      </c>
      <c r="AA157" s="169">
        <f t="shared" si="887"/>
        <v>0.65589878725509498</v>
      </c>
      <c r="AB157" s="169">
        <f t="shared" si="888" ref="AB157:BK162">(AA66+AA150+AB94-AB66-AB150)/(AA66+AA150+AB94-AB150)</f>
        <v>0.6545120807048137</v>
      </c>
      <c r="AC157" s="169">
        <f t="shared" si="888"/>
        <v>0.6431198380204991</v>
      </c>
      <c r="AD157" s="169">
        <f t="shared" si="888"/>
        <v>0.64817176436188795</v>
      </c>
      <c r="AE157" s="169">
        <f t="shared" si="888"/>
        <v>0.71877073442664674</v>
      </c>
      <c r="AF157" s="169">
        <f t="shared" si="888"/>
        <v>0.78939000280057736</v>
      </c>
      <c r="AG157" s="169">
        <f t="shared" si="888"/>
        <v>0.81692077023697074</v>
      </c>
      <c r="AH157" s="169">
        <f t="shared" si="888"/>
        <v>0.76636191195961345</v>
      </c>
      <c r="AI157" s="169">
        <f t="shared" si="888"/>
        <v>0.67458309153583129</v>
      </c>
      <c r="AJ157" s="169">
        <f t="shared" si="888"/>
        <v>0.73394395116709044</v>
      </c>
      <c r="AK157" s="169">
        <f t="shared" si="889" ref="AK157:BK157">(AJ66+AJ150+AK94-AK66-AK150)/(AJ66+AJ150+AK94-AK150)</f>
        <v>0.72758606016765248</v>
      </c>
      <c r="AL157" s="169">
        <f t="shared" si="889"/>
        <v>0.72906118135381648</v>
      </c>
      <c r="AM157" s="169">
        <f t="shared" si="889"/>
        <v>0.69980984921353939</v>
      </c>
      <c r="AN157" s="169">
        <f t="shared" si="889"/>
        <v>0.7337098164813769</v>
      </c>
      <c r="AO157" s="169">
        <f t="shared" si="889"/>
        <v>0.71366523591518782</v>
      </c>
      <c r="AP157" s="169">
        <f t="shared" si="889"/>
        <v>0.7514094512856978</v>
      </c>
      <c r="AQ157" s="169">
        <f t="shared" si="889"/>
        <v>0.76334903127272091</v>
      </c>
      <c r="AR157" s="169">
        <f t="shared" si="889"/>
        <v>0.8534287793151687</v>
      </c>
      <c r="AS157" s="169">
        <f t="shared" si="889"/>
        <v>0.82654605468691089</v>
      </c>
      <c r="AT157" s="169">
        <f t="shared" si="889"/>
        <v>0.78150270354963047</v>
      </c>
      <c r="AU157" s="169">
        <f t="shared" si="889"/>
        <v>0.49011616619968656</v>
      </c>
      <c r="AV157" s="169">
        <f t="shared" si="889"/>
        <v>0.24725458481295909</v>
      </c>
      <c r="AW157" s="169">
        <f t="shared" si="889"/>
        <v>0.37612827774962498</v>
      </c>
      <c r="AX157" s="169">
        <f t="shared" si="889"/>
        <v>0.53783373690533387</v>
      </c>
      <c r="AY157" s="169">
        <f t="shared" si="889"/>
        <v>0.79994234880573944</v>
      </c>
      <c r="AZ157" s="169">
        <f t="shared" si="889"/>
        <v>0.73131584703054953</v>
      </c>
      <c r="BA157" s="169">
        <f t="shared" si="889"/>
        <v>0.71391386960007186</v>
      </c>
      <c r="BB157" s="169">
        <f t="shared" si="889"/>
        <v>0.76953656031752171</v>
      </c>
      <c r="BC157" s="169">
        <f t="shared" si="889"/>
        <v>0.7707670014663508</v>
      </c>
      <c r="BD157" s="169">
        <f t="shared" si="889"/>
        <v>0.86626435630230025</v>
      </c>
      <c r="BE157" s="169">
        <f t="shared" si="889"/>
        <v>0.8142688162907874</v>
      </c>
      <c r="BF157" s="169">
        <f t="shared" si="889"/>
        <v>0.8206559344879566</v>
      </c>
      <c r="BG157" s="169">
        <f t="shared" si="889"/>
        <v>0.74038812135339616</v>
      </c>
      <c r="BH157" s="170">
        <f t="shared" si="889"/>
        <v>0.73266409624836559</v>
      </c>
      <c r="BI157" s="487">
        <f t="shared" si="889"/>
        <v>0.79128025167991656</v>
      </c>
      <c r="BJ157" s="546">
        <f t="shared" si="889"/>
        <v>0.78622035851297956</v>
      </c>
      <c r="BK157" s="546">
        <f t="shared" si="889"/>
        <v>0.71107499601115243</v>
      </c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90" ref="BV157:CE162">P157-D157</f>
        <v>-0.10298644962236381</v>
      </c>
      <c r="BW157" s="169">
        <f t="shared" si="890"/>
        <v>-0.085277896963212751</v>
      </c>
      <c r="BX157" s="169">
        <f t="shared" si="890"/>
        <v>-0.10441876561272612</v>
      </c>
      <c r="BY157" s="169">
        <f t="shared" si="890"/>
        <v>-0.086341196804721965</v>
      </c>
      <c r="BZ157" s="169">
        <f t="shared" si="890"/>
        <v>-0.062988011805033106</v>
      </c>
      <c r="CA157" s="169">
        <f t="shared" si="890"/>
        <v>-0.075449391885571315</v>
      </c>
      <c r="CB157" s="169">
        <f t="shared" si="890"/>
        <v>-0.15862357068935484</v>
      </c>
      <c r="CC157" s="169">
        <f t="shared" si="890"/>
        <v>0.055797041638000033</v>
      </c>
      <c r="CD157" s="400">
        <f t="shared" si="890"/>
        <v>-0.096850210313965679</v>
      </c>
      <c r="CE157" s="169">
        <f t="shared" si="890"/>
        <v>-0.14750715535512093</v>
      </c>
      <c r="CF157" s="169">
        <f t="shared" si="891" ref="CF157:CL162">Z157-N157</f>
        <v>-0.11140772389416442</v>
      </c>
      <c r="CG157" s="169">
        <f t="shared" si="891"/>
        <v>-0.059853377134418295</v>
      </c>
      <c r="CH157" s="169">
        <f t="shared" si="891"/>
        <v>0.0011948209867495008</v>
      </c>
      <c r="CI157" s="169">
        <f t="shared" si="891"/>
        <v>-0.038877710315781466</v>
      </c>
      <c r="CJ157" s="241">
        <f t="shared" si="891"/>
        <v>0.0029600480077579538</v>
      </c>
      <c r="CK157" s="241">
        <f t="shared" si="891"/>
        <v>-0.010333970182781926</v>
      </c>
      <c r="CL157" s="241">
        <f t="shared" si="891"/>
        <v>-0.013451198420054045</v>
      </c>
      <c r="CM157" s="241">
        <f t="shared" si="892" ref="CM157:CM162">AG157-U157</f>
        <v>0.051922862483445464</v>
      </c>
      <c r="CN157" s="241">
        <f t="shared" si="893" ref="CN157:CN162">AH157-V157</f>
        <v>0.093731837105435201</v>
      </c>
      <c r="CO157" s="241">
        <f t="shared" si="894" ref="CO157:CO162">AI157-W157</f>
        <v>-0.089651629434928659</v>
      </c>
      <c r="CP157" s="400">
        <f t="shared" si="895" ref="CP157:CP162">AJ157-X157</f>
        <v>0.14692836475174298</v>
      </c>
      <c r="CQ157" s="241">
        <f t="shared" si="896" ref="CQ157:CZ162">AK157-Y157</f>
        <v>0.07214409172779479</v>
      </c>
      <c r="CR157" s="241">
        <f t="shared" si="896"/>
        <v>0.066606395215346836</v>
      </c>
      <c r="CS157" s="241">
        <f t="shared" si="896"/>
        <v>0.043911061958444408</v>
      </c>
      <c r="CT157" s="241">
        <f t="shared" si="896"/>
        <v>0.079197735776563194</v>
      </c>
      <c r="CU157" s="241">
        <f t="shared" si="896"/>
        <v>0.070545397894688722</v>
      </c>
      <c r="CV157" s="241">
        <f t="shared" si="896"/>
        <v>0.10323768692380986</v>
      </c>
      <c r="CW157" s="241">
        <f t="shared" si="896"/>
        <v>0.044578296846074172</v>
      </c>
      <c r="CX157" s="241">
        <f t="shared" si="896"/>
        <v>0.064038776514591333</v>
      </c>
      <c r="CY157" s="241">
        <f t="shared" si="896"/>
        <v>0.0096252844499401524</v>
      </c>
      <c r="CZ157" s="241">
        <f t="shared" si="896"/>
        <v>0.015140791590017022</v>
      </c>
      <c r="DA157" s="241">
        <f t="shared" si="897" ref="DA157:DJ162">AU157-AI157</f>
        <v>-0.18446692533614473</v>
      </c>
      <c r="DB157" s="400">
        <f t="shared" si="897"/>
        <v>-0.48668936635413135</v>
      </c>
      <c r="DC157" s="400">
        <f t="shared" si="897"/>
        <v>-0.3514577824180275</v>
      </c>
      <c r="DD157" s="400">
        <f t="shared" si="897"/>
        <v>-0.19122744444848261</v>
      </c>
      <c r="DE157" s="400">
        <f t="shared" si="897"/>
        <v>0.10013249959220005</v>
      </c>
      <c r="DF157" s="400">
        <f t="shared" si="897"/>
        <v>-0.0023939694508273712</v>
      </c>
      <c r="DG157" s="400">
        <f t="shared" si="897"/>
        <v>0.00024863368488403648</v>
      </c>
      <c r="DH157" s="400">
        <f t="shared" si="897"/>
        <v>0.018127109031823907</v>
      </c>
      <c r="DI157" s="400">
        <f t="shared" si="897"/>
        <v>0.0074179701936298859</v>
      </c>
      <c r="DJ157" s="400">
        <f t="shared" si="897"/>
        <v>0.012835576987131558</v>
      </c>
      <c r="DK157" s="400">
        <f t="shared" si="898" ref="DK157:DQ162">BE157-AS157</f>
        <v>-0.012277238396123491</v>
      </c>
      <c r="DL157" s="400">
        <f t="shared" si="898"/>
        <v>0.039153230938326122</v>
      </c>
      <c r="DM157" s="400">
        <f t="shared" si="898"/>
        <v>0.25027195515370959</v>
      </c>
      <c r="DN157" s="400">
        <f t="shared" si="898"/>
        <v>0.4854095114354065</v>
      </c>
      <c r="DO157" s="400">
        <f t="shared" si="898"/>
        <v>0.41515197393029157</v>
      </c>
      <c r="DP157" s="400">
        <f t="shared" si="898"/>
        <v>0.24838662160764569</v>
      </c>
      <c r="DQ157" s="400">
        <f t="shared" si="898"/>
        <v>-0.088867352794587018</v>
      </c>
      <c r="DR157" s="453"/>
      <c r="DS157" s="453"/>
      <c r="DT157" s="453"/>
      <c r="DU157" s="453"/>
      <c r="DV157" s="453"/>
      <c r="DW157" s="453"/>
      <c r="DX157" s="453"/>
      <c r="DY157" s="453"/>
      <c r="DZ157" s="453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99" ref="D158:AA158">(C67+C151+D95-D67-D151)/(C67+C151+D95-D151)</f>
        <v>0.18149695564816992</v>
      </c>
      <c r="E158" s="168">
        <f t="shared" si="899"/>
        <v>0.17469048983308227</v>
      </c>
      <c r="F158" s="168">
        <f t="shared" si="899"/>
        <v>0.19546615774921425</v>
      </c>
      <c r="G158" s="168">
        <f t="shared" si="899"/>
        <v>0.16208349188349863</v>
      </c>
      <c r="H158" s="169">
        <f t="shared" si="899"/>
        <v>0.18568638909768986</v>
      </c>
      <c r="I158" s="168">
        <f t="shared" si="899"/>
        <v>0.2174430296823508</v>
      </c>
      <c r="J158" s="169">
        <f t="shared" si="899"/>
        <v>0.21086771991984785</v>
      </c>
      <c r="K158" s="168">
        <f t="shared" si="899"/>
        <v>0.14563304975821389</v>
      </c>
      <c r="L158" s="170">
        <f t="shared" si="899"/>
        <v>0.13264045343257641</v>
      </c>
      <c r="M158" s="169">
        <f t="shared" si="899"/>
        <v>0.24089944128103302</v>
      </c>
      <c r="N158" s="169">
        <f t="shared" si="899"/>
        <v>0.2431354781304241</v>
      </c>
      <c r="O158" s="169">
        <f t="shared" si="899"/>
        <v>0.18431133539393776</v>
      </c>
      <c r="P158" s="169">
        <f t="shared" si="899"/>
        <v>0.14903316536358399</v>
      </c>
      <c r="Q158" s="169">
        <f t="shared" si="899"/>
        <v>0.14493857766869772</v>
      </c>
      <c r="R158" s="169">
        <f t="shared" si="899"/>
        <v>0.13345448833464957</v>
      </c>
      <c r="S158" s="169">
        <f t="shared" si="899"/>
        <v>0.051209613687358838</v>
      </c>
      <c r="T158" s="169">
        <f t="shared" si="899"/>
        <v>0.16637144902726825</v>
      </c>
      <c r="U158" s="169">
        <f t="shared" si="899"/>
        <v>0.24916695732097066</v>
      </c>
      <c r="V158" s="169">
        <f t="shared" si="899"/>
        <v>0.32689241356159787</v>
      </c>
      <c r="W158" s="169">
        <f t="shared" si="899"/>
        <v>0.18442316259222208</v>
      </c>
      <c r="X158" s="170">
        <f t="shared" si="899"/>
        <v>0.037843158508984266</v>
      </c>
      <c r="Y158" s="169">
        <f t="shared" si="899"/>
        <v>0.26681079770467953</v>
      </c>
      <c r="Z158" s="169">
        <f t="shared" si="899"/>
        <v>0.1558312325859095</v>
      </c>
      <c r="AA158" s="169">
        <f t="shared" si="899"/>
        <v>0.14102596174194307</v>
      </c>
      <c r="AB158" s="169">
        <f t="shared" si="888"/>
        <v>0.043074513245187858</v>
      </c>
      <c r="AC158" s="169">
        <f t="shared" si="888"/>
        <v>0.1694758485769991</v>
      </c>
      <c r="AD158" s="169">
        <f t="shared" si="888"/>
        <v>0.14660157928522394</v>
      </c>
      <c r="AE158" s="169">
        <f t="shared" si="888"/>
        <v>0.25026146099556035</v>
      </c>
      <c r="AF158" s="169">
        <f t="shared" si="888"/>
        <v>0.029467511294524237</v>
      </c>
      <c r="AG158" s="169">
        <f t="shared" si="888"/>
        <v>0.2246630193742136</v>
      </c>
      <c r="AH158" s="169">
        <f t="shared" si="888"/>
        <v>0.29594950807499537</v>
      </c>
      <c r="AI158" s="169">
        <f t="shared" si="888"/>
        <v>0.3160193020015632</v>
      </c>
      <c r="AJ158" s="169">
        <f t="shared" si="888"/>
        <v>-0.18080247653720802</v>
      </c>
      <c r="AK158" s="169">
        <f t="shared" si="888"/>
        <v>0.16785902728203855</v>
      </c>
      <c r="AL158" s="169">
        <f t="shared" si="888"/>
        <v>0.21819733645003536</v>
      </c>
      <c r="AM158" s="169">
        <f t="shared" si="888"/>
        <v>0.23797948104598513</v>
      </c>
      <c r="AN158" s="169">
        <f t="shared" si="888"/>
        <v>0.15934651355510832</v>
      </c>
      <c r="AO158" s="169">
        <f t="shared" si="888"/>
        <v>0.1293209291594222</v>
      </c>
      <c r="AP158" s="169">
        <f t="shared" si="888"/>
        <v>0.13525982884782339</v>
      </c>
      <c r="AQ158" s="169">
        <f t="shared" si="888"/>
        <v>0.27984236584816025</v>
      </c>
      <c r="AR158" s="169">
        <f t="shared" si="888"/>
        <v>0.46652321116583917</v>
      </c>
      <c r="AS158" s="169">
        <f t="shared" si="888"/>
        <v>0.042122645836882869</v>
      </c>
      <c r="AT158" s="169">
        <f t="shared" si="888"/>
        <v>0.37930466110175776</v>
      </c>
      <c r="AU158" s="169">
        <f t="shared" si="888"/>
        <v>0.06991710094397359</v>
      </c>
      <c r="AV158" s="169">
        <f t="shared" si="888"/>
        <v>0.1535005391589121</v>
      </c>
      <c r="AW158" s="169">
        <f t="shared" si="888"/>
        <v>0.13171085335542668</v>
      </c>
      <c r="AX158" s="169">
        <f t="shared" si="888"/>
        <v>-0.042032106499608458</v>
      </c>
      <c r="AY158" s="169">
        <f t="shared" si="888"/>
        <v>0.37750378092566295</v>
      </c>
      <c r="AZ158" s="169">
        <f t="shared" si="888"/>
        <v>0.35550487773976941</v>
      </c>
      <c r="BA158" s="169">
        <f t="shared" si="888"/>
        <v>0.28991192848961966</v>
      </c>
      <c r="BB158" s="169">
        <f t="shared" si="888"/>
        <v>0.21794562704749479</v>
      </c>
      <c r="BC158" s="169">
        <f t="shared" si="888"/>
        <v>0.39926453110362281</v>
      </c>
      <c r="BD158" s="169">
        <f t="shared" si="888"/>
        <v>0.13821429735632559</v>
      </c>
      <c r="BE158" s="169">
        <f t="shared" si="888"/>
        <v>0.32226381001548787</v>
      </c>
      <c r="BF158" s="169">
        <f t="shared" si="888"/>
        <v>0.23172137095053139</v>
      </c>
      <c r="BG158" s="169">
        <f t="shared" si="888"/>
        <v>0.25606320171029717</v>
      </c>
      <c r="BH158" s="170">
        <f t="shared" si="888"/>
        <v>0.24776634774476655</v>
      </c>
      <c r="BI158" s="483">
        <f t="shared" si="888"/>
        <v>0.31498387834014852</v>
      </c>
      <c r="BJ158" s="546">
        <f t="shared" si="888"/>
        <v>0.40490066983454515</v>
      </c>
      <c r="BK158" s="546">
        <f t="shared" si="888"/>
        <v>0.27967473646485991</v>
      </c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90"/>
        <v>-0.032463790284585931</v>
      </c>
      <c r="BW158" s="169">
        <f t="shared" si="890"/>
        <v>-0.029751912164384553</v>
      </c>
      <c r="BX158" s="169">
        <f t="shared" si="890"/>
        <v>-0.06201166941456468</v>
      </c>
      <c r="BY158" s="169">
        <f t="shared" si="890"/>
        <v>-0.11087387819613979</v>
      </c>
      <c r="BZ158" s="169">
        <f t="shared" si="890"/>
        <v>-0.019314940070421616</v>
      </c>
      <c r="CA158" s="169">
        <f t="shared" si="890"/>
        <v>0.031723927638619864</v>
      </c>
      <c r="CB158" s="169">
        <f t="shared" si="890"/>
        <v>0.11602469364175003</v>
      </c>
      <c r="CC158" s="169">
        <f t="shared" si="890"/>
        <v>0.038790112834008184</v>
      </c>
      <c r="CD158" s="400">
        <f t="shared" si="890"/>
        <v>-0.094797294923592151</v>
      </c>
      <c r="CE158" s="169">
        <f t="shared" si="890"/>
        <v>0.025911356423646503</v>
      </c>
      <c r="CF158" s="169">
        <f t="shared" si="891"/>
        <v>-0.087304245544514603</v>
      </c>
      <c r="CG158" s="169">
        <f t="shared" si="891"/>
        <v>-0.043285373651994696</v>
      </c>
      <c r="CH158" s="169">
        <f t="shared" si="891"/>
        <v>-0.10595865211839614</v>
      </c>
      <c r="CI158" s="169">
        <f t="shared" si="891"/>
        <v>0.024537270908301378</v>
      </c>
      <c r="CJ158" s="241">
        <f t="shared" si="891"/>
        <v>0.013147090950574369</v>
      </c>
      <c r="CK158" s="241">
        <f t="shared" si="891"/>
        <v>0.19905184730820152</v>
      </c>
      <c r="CL158" s="241">
        <f t="shared" si="891"/>
        <v>-0.13690393773274401</v>
      </c>
      <c r="CM158" s="241">
        <f t="shared" si="892"/>
        <v>-0.024503937946757065</v>
      </c>
      <c r="CN158" s="241">
        <f t="shared" si="893"/>
        <v>-0.030942905486602501</v>
      </c>
      <c r="CO158" s="241">
        <f t="shared" si="894"/>
        <v>0.13159613940934112</v>
      </c>
      <c r="CP158" s="400">
        <f t="shared" si="895"/>
        <v>-0.21864563504619228</v>
      </c>
      <c r="CQ158" s="241">
        <f t="shared" si="896"/>
        <v>-0.098951770422640972</v>
      </c>
      <c r="CR158" s="241">
        <f t="shared" si="896"/>
        <v>0.06236610386412586</v>
      </c>
      <c r="CS158" s="241">
        <f t="shared" si="896"/>
        <v>0.096953519304042057</v>
      </c>
      <c r="CT158" s="241">
        <f t="shared" si="896"/>
        <v>0.11627200030992046</v>
      </c>
      <c r="CU158" s="241">
        <f t="shared" si="896"/>
        <v>-0.040154919417576901</v>
      </c>
      <c r="CV158" s="241">
        <f t="shared" si="896"/>
        <v>-0.011341750437400544</v>
      </c>
      <c r="CW158" s="241">
        <f t="shared" si="896"/>
        <v>0.029580904852599899</v>
      </c>
      <c r="CX158" s="241">
        <f t="shared" si="896"/>
        <v>0.43705569987131493</v>
      </c>
      <c r="CY158" s="241">
        <f t="shared" si="896"/>
        <v>-0.18254037353733071</v>
      </c>
      <c r="CZ158" s="241">
        <f t="shared" si="896"/>
        <v>0.083355153026762385</v>
      </c>
      <c r="DA158" s="241">
        <f t="shared" si="897"/>
        <v>-0.24610220105758962</v>
      </c>
      <c r="DB158" s="400">
        <f t="shared" si="897"/>
        <v>0.33430301569612009</v>
      </c>
      <c r="DC158" s="400">
        <f t="shared" si="897"/>
        <v>-0.036148173926611876</v>
      </c>
      <c r="DD158" s="400">
        <f t="shared" si="897"/>
        <v>-0.26022944294964384</v>
      </c>
      <c r="DE158" s="400">
        <f t="shared" si="897"/>
        <v>0.13952429987967782</v>
      </c>
      <c r="DF158" s="400">
        <f t="shared" si="897"/>
        <v>0.19615836418466109</v>
      </c>
      <c r="DG158" s="400">
        <f t="shared" si="897"/>
        <v>0.16059099933019746</v>
      </c>
      <c r="DH158" s="400">
        <f t="shared" si="897"/>
        <v>0.082685798199671395</v>
      </c>
      <c r="DI158" s="400">
        <f t="shared" si="897"/>
        <v>0.11942216525546256</v>
      </c>
      <c r="DJ158" s="400">
        <f t="shared" si="897"/>
        <v>-0.32830891380951355</v>
      </c>
      <c r="DK158" s="400">
        <f t="shared" si="898"/>
        <v>0.28014116417860502</v>
      </c>
      <c r="DL158" s="400">
        <f t="shared" si="898"/>
        <v>-0.14758329015122637</v>
      </c>
      <c r="DM158" s="400">
        <f t="shared" si="898"/>
        <v>0.1861461007663236</v>
      </c>
      <c r="DN158" s="400">
        <f t="shared" si="898"/>
        <v>0.094265808585854455</v>
      </c>
      <c r="DO158" s="400">
        <f t="shared" si="898"/>
        <v>0.18327302498472184</v>
      </c>
      <c r="DP158" s="400">
        <f t="shared" si="898"/>
        <v>0.44693277633415363</v>
      </c>
      <c r="DQ158" s="400">
        <f t="shared" si="898"/>
        <v>-0.097829044460803039</v>
      </c>
      <c r="DR158" s="453"/>
      <c r="DS158" s="453"/>
      <c r="DT158" s="453"/>
      <c r="DU158" s="453"/>
      <c r="DV158" s="453"/>
      <c r="DW158" s="453"/>
      <c r="DX158" s="453"/>
      <c r="DY158" s="453"/>
      <c r="DZ158" s="453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900" ref="D159:AA159">(C68+C152+D96-D68-D152)/(C68+C152+D96-D152)</f>
        <v>0.88600990643361166</v>
      </c>
      <c r="E159" s="168">
        <f t="shared" si="900"/>
        <v>0.89623321179958793</v>
      </c>
      <c r="F159" s="168">
        <f t="shared" si="900"/>
        <v>0.90452220835071728</v>
      </c>
      <c r="G159" s="168">
        <f t="shared" si="900"/>
        <v>0.92726982946886072</v>
      </c>
      <c r="H159" s="169">
        <f t="shared" si="900"/>
        <v>0.94775470086935032</v>
      </c>
      <c r="I159" s="168">
        <f t="shared" si="900"/>
        <v>0.91373065042472867</v>
      </c>
      <c r="J159" s="169">
        <f t="shared" si="900"/>
        <v>0.90192067919228347</v>
      </c>
      <c r="K159" s="168">
        <f t="shared" si="900"/>
        <v>0.76687790647163279</v>
      </c>
      <c r="L159" s="170">
        <f t="shared" si="900"/>
        <v>0.72091231996757477</v>
      </c>
      <c r="M159" s="169">
        <f t="shared" si="900"/>
        <v>0.88472440428668608</v>
      </c>
      <c r="N159" s="169">
        <f t="shared" si="900"/>
        <v>0.868911954591153</v>
      </c>
      <c r="O159" s="169">
        <f t="shared" si="900"/>
        <v>0.847677095094443</v>
      </c>
      <c r="P159" s="169">
        <f t="shared" si="900"/>
        <v>0.69028389296508719</v>
      </c>
      <c r="Q159" s="169">
        <f t="shared" si="900"/>
        <v>0.77846937097970248</v>
      </c>
      <c r="R159" s="169">
        <f t="shared" si="900"/>
        <v>0.80060510374025806</v>
      </c>
      <c r="S159" s="169">
        <f t="shared" si="900"/>
        <v>0.76915174082276316</v>
      </c>
      <c r="T159" s="169">
        <f t="shared" si="900"/>
        <v>0.89152504377654163</v>
      </c>
      <c r="U159" s="169">
        <f t="shared" si="900"/>
        <v>0.87866721928131264</v>
      </c>
      <c r="V159" s="169">
        <f t="shared" si="900"/>
        <v>0.80697416389285148</v>
      </c>
      <c r="W159" s="169">
        <f t="shared" si="900"/>
        <v>0.87646928746819142</v>
      </c>
      <c r="X159" s="170">
        <f t="shared" si="900"/>
        <v>0.74149596318186539</v>
      </c>
      <c r="Y159" s="169">
        <f t="shared" si="900"/>
        <v>0.83201176621051287</v>
      </c>
      <c r="Z159" s="169">
        <f t="shared" si="900"/>
        <v>0.7950580223850523</v>
      </c>
      <c r="AA159" s="169">
        <f t="shared" si="900"/>
        <v>0.84976360383904925</v>
      </c>
      <c r="AB159" s="169">
        <f t="shared" si="888"/>
        <v>0.85902324910467531</v>
      </c>
      <c r="AC159" s="169">
        <f t="shared" si="888"/>
        <v>0.87649599714197557</v>
      </c>
      <c r="AD159" s="169">
        <f t="shared" si="888"/>
        <v>0.83416440127796321</v>
      </c>
      <c r="AE159" s="169">
        <f t="shared" si="888"/>
        <v>0.90356593650242079</v>
      </c>
      <c r="AF159" s="169">
        <f t="shared" si="888"/>
        <v>0.90181845646322434</v>
      </c>
      <c r="AG159" s="169">
        <f t="shared" si="888"/>
        <v>0.91941406681137561</v>
      </c>
      <c r="AH159" s="169">
        <f t="shared" si="888"/>
        <v>0.82075180926401425</v>
      </c>
      <c r="AI159" s="169">
        <f t="shared" si="888"/>
        <v>0.75672045511201069</v>
      </c>
      <c r="AJ159" s="169">
        <f t="shared" si="888"/>
        <v>0.87729926003605374</v>
      </c>
      <c r="AK159" s="169">
        <f t="shared" si="888"/>
        <v>0.81048788893341839</v>
      </c>
      <c r="AL159" s="169">
        <f t="shared" si="888"/>
        <v>0.8421733416098236</v>
      </c>
      <c r="AM159" s="169">
        <f t="shared" si="888"/>
        <v>0.84337483936397284</v>
      </c>
      <c r="AN159" s="169">
        <f t="shared" si="888"/>
        <v>0.89231286457484893</v>
      </c>
      <c r="AO159" s="169">
        <f t="shared" si="888"/>
        <v>0.85699869323299671</v>
      </c>
      <c r="AP159" s="169">
        <f t="shared" si="888"/>
        <v>0.872243447162247</v>
      </c>
      <c r="AQ159" s="169">
        <f t="shared" si="888"/>
        <v>0.82361092757836463</v>
      </c>
      <c r="AR159" s="169">
        <f t="shared" si="888"/>
        <v>0.95498000781649284</v>
      </c>
      <c r="AS159" s="169">
        <f t="shared" si="888"/>
        <v>0.91317187532132793</v>
      </c>
      <c r="AT159" s="169">
        <f t="shared" si="888"/>
        <v>0.89508490206235447</v>
      </c>
      <c r="AU159" s="169">
        <f t="shared" si="888"/>
        <v>0.67661541452557417</v>
      </c>
      <c r="AV159" s="169">
        <f t="shared" si="888"/>
        <v>0.68680380053362455</v>
      </c>
      <c r="AW159" s="169">
        <f t="shared" si="888"/>
        <v>0.76994335561685945</v>
      </c>
      <c r="AX159" s="169">
        <f t="shared" si="888"/>
        <v>0.81142369608657583</v>
      </c>
      <c r="AY159" s="169">
        <f t="shared" si="888"/>
        <v>0.94800666364879238</v>
      </c>
      <c r="AZ159" s="169">
        <f t="shared" si="888"/>
        <v>0.89280525709567071</v>
      </c>
      <c r="BA159" s="169">
        <f t="shared" si="888"/>
        <v>0.9041635234987776</v>
      </c>
      <c r="BB159" s="169">
        <f t="shared" si="888"/>
        <v>0.937522654733837</v>
      </c>
      <c r="BC159" s="169">
        <f t="shared" si="888"/>
        <v>0.93546239094553174</v>
      </c>
      <c r="BD159" s="169">
        <f t="shared" si="888"/>
        <v>0.95295909925543287</v>
      </c>
      <c r="BE159" s="169">
        <f t="shared" si="888"/>
        <v>0.87565929237220697</v>
      </c>
      <c r="BF159" s="169">
        <f t="shared" si="888"/>
        <v>0.90636289462726871</v>
      </c>
      <c r="BG159" s="169">
        <f t="shared" si="888"/>
        <v>0.8654785383326089</v>
      </c>
      <c r="BH159" s="170">
        <f t="shared" si="888"/>
        <v>0.86692885371693418</v>
      </c>
      <c r="BI159" s="483">
        <f t="shared" si="888"/>
        <v>0.91234282789090515</v>
      </c>
      <c r="BJ159" s="546">
        <f t="shared" si="888"/>
        <v>0.91356787765073999</v>
      </c>
      <c r="BK159" s="546">
        <f t="shared" si="888"/>
        <v>0.75443546096605008</v>
      </c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90"/>
        <v>-0.19572601346852447</v>
      </c>
      <c r="BW159" s="169">
        <f t="shared" si="890"/>
        <v>-0.11776384081988545</v>
      </c>
      <c r="BX159" s="169">
        <f t="shared" si="890"/>
        <v>-0.10391710461045922</v>
      </c>
      <c r="BY159" s="169">
        <f t="shared" si="890"/>
        <v>-0.15811808864609755</v>
      </c>
      <c r="BZ159" s="169">
        <f t="shared" si="890"/>
        <v>-0.056229657092808694</v>
      </c>
      <c r="CA159" s="169">
        <f t="shared" si="890"/>
        <v>-0.035063431143416035</v>
      </c>
      <c r="CB159" s="169">
        <f t="shared" si="890"/>
        <v>-0.094946515299431988</v>
      </c>
      <c r="CC159" s="169">
        <f t="shared" si="890"/>
        <v>0.10959138099655863</v>
      </c>
      <c r="CD159" s="400">
        <f t="shared" si="890"/>
        <v>0.020583643214290626</v>
      </c>
      <c r="CE159" s="169">
        <f t="shared" si="890"/>
        <v>-0.052712638076173213</v>
      </c>
      <c r="CF159" s="169">
        <f t="shared" si="891"/>
        <v>-0.073853932206100703</v>
      </c>
      <c r="CG159" s="169">
        <f t="shared" si="891"/>
        <v>0.0020865087446062525</v>
      </c>
      <c r="CH159" s="169">
        <f t="shared" si="891"/>
        <v>0.16873935613958813</v>
      </c>
      <c r="CI159" s="169">
        <f t="shared" si="891"/>
        <v>0.098026626162273089</v>
      </c>
      <c r="CJ159" s="241">
        <f t="shared" si="891"/>
        <v>0.033559297537705146</v>
      </c>
      <c r="CK159" s="241">
        <f t="shared" si="891"/>
        <v>0.13441419567965762</v>
      </c>
      <c r="CL159" s="241">
        <f t="shared" si="891"/>
        <v>0.010293412686682712</v>
      </c>
      <c r="CM159" s="241">
        <f t="shared" si="892"/>
        <v>0.040746847530062968</v>
      </c>
      <c r="CN159" s="241">
        <f t="shared" si="893"/>
        <v>0.013777645371162772</v>
      </c>
      <c r="CO159" s="241">
        <f t="shared" si="894"/>
        <v>-0.11974883235618072</v>
      </c>
      <c r="CP159" s="400">
        <f t="shared" si="895"/>
        <v>0.13580329685418835</v>
      </c>
      <c r="CQ159" s="241">
        <f t="shared" si="896"/>
        <v>-0.021523877277094483</v>
      </c>
      <c r="CR159" s="241">
        <f t="shared" si="896"/>
        <v>0.047115319224771302</v>
      </c>
      <c r="CS159" s="241">
        <f t="shared" si="896"/>
        <v>-0.0063887644750764139</v>
      </c>
      <c r="CT159" s="241">
        <f t="shared" si="896"/>
        <v>0.033289615470173617</v>
      </c>
      <c r="CU159" s="241">
        <f t="shared" si="896"/>
        <v>-0.019497303908978858</v>
      </c>
      <c r="CV159" s="241">
        <f t="shared" si="896"/>
        <v>0.038079045884283791</v>
      </c>
      <c r="CW159" s="241">
        <f t="shared" si="896"/>
        <v>-0.079955008924056159</v>
      </c>
      <c r="CX159" s="241">
        <f t="shared" si="896"/>
        <v>0.053161551353268499</v>
      </c>
      <c r="CY159" s="241">
        <f t="shared" si="896"/>
        <v>-0.0062421914900476771</v>
      </c>
      <c r="CZ159" s="241">
        <f t="shared" si="896"/>
        <v>0.074333092798340217</v>
      </c>
      <c r="DA159" s="241">
        <f t="shared" si="897"/>
        <v>-0.080105040586436527</v>
      </c>
      <c r="DB159" s="400">
        <f t="shared" si="897"/>
        <v>-0.19049545950242919</v>
      </c>
      <c r="DC159" s="400">
        <f t="shared" si="897"/>
        <v>-0.040544533316558939</v>
      </c>
      <c r="DD159" s="400">
        <f t="shared" si="897"/>
        <v>-0.030749645523247771</v>
      </c>
      <c r="DE159" s="400">
        <f t="shared" si="897"/>
        <v>0.10463182428481954</v>
      </c>
      <c r="DF159" s="400">
        <f t="shared" si="897"/>
        <v>0.00049239252082178275</v>
      </c>
      <c r="DG159" s="400">
        <f t="shared" si="897"/>
        <v>0.047164830265780888</v>
      </c>
      <c r="DH159" s="400">
        <f t="shared" si="897"/>
        <v>0.065279207571590003</v>
      </c>
      <c r="DI159" s="400">
        <f t="shared" si="897"/>
        <v>0.11185146336716711</v>
      </c>
      <c r="DJ159" s="400">
        <f t="shared" si="897"/>
        <v>-0.0020209085610599642</v>
      </c>
      <c r="DK159" s="400">
        <f t="shared" si="898"/>
        <v>-0.037512582949120965</v>
      </c>
      <c r="DL159" s="400">
        <f t="shared" si="898"/>
        <v>0.011277992564914241</v>
      </c>
      <c r="DM159" s="400">
        <f t="shared" si="898"/>
        <v>0.18886312380703474</v>
      </c>
      <c r="DN159" s="400">
        <f t="shared" si="898"/>
        <v>0.18012505318330962</v>
      </c>
      <c r="DO159" s="400">
        <f t="shared" si="898"/>
        <v>0.1423994722740457</v>
      </c>
      <c r="DP159" s="400">
        <f t="shared" si="898"/>
        <v>0.10214418156416416</v>
      </c>
      <c r="DQ159" s="400">
        <f t="shared" si="898"/>
        <v>-0.1935712026827423</v>
      </c>
      <c r="DR159" s="453"/>
      <c r="DS159" s="453"/>
      <c r="DT159" s="453"/>
      <c r="DU159" s="453"/>
      <c r="DV159" s="453"/>
      <c r="DW159" s="453"/>
      <c r="DX159" s="453"/>
      <c r="DY159" s="453"/>
      <c r="DZ159" s="453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901" ref="D160:AA160">(C69+C153+D97-D69-D153)/(C69+C153+D97-D153)</f>
        <v>0.91729566742705193</v>
      </c>
      <c r="E160" s="168">
        <f t="shared" si="901"/>
        <v>0.95959628582918732</v>
      </c>
      <c r="F160" s="168">
        <f t="shared" si="901"/>
        <v>0.9063464080920911</v>
      </c>
      <c r="G160" s="168">
        <f t="shared" si="901"/>
        <v>0.92428657667781666</v>
      </c>
      <c r="H160" s="169">
        <f t="shared" si="901"/>
        <v>0.95924180919209956</v>
      </c>
      <c r="I160" s="168">
        <f t="shared" si="901"/>
        <v>0.93903712679525642</v>
      </c>
      <c r="J160" s="169">
        <f t="shared" si="901"/>
        <v>0.96231843404366624</v>
      </c>
      <c r="K160" s="168">
        <f t="shared" si="901"/>
        <v>0.748911780110329</v>
      </c>
      <c r="L160" s="170">
        <f t="shared" si="901"/>
        <v>0.70283868294092822</v>
      </c>
      <c r="M160" s="169">
        <f t="shared" si="901"/>
        <v>0.87730574753860524</v>
      </c>
      <c r="N160" s="169">
        <f t="shared" si="901"/>
        <v>0.88506835318257715</v>
      </c>
      <c r="O160" s="169">
        <f t="shared" si="901"/>
        <v>0.854221959173733</v>
      </c>
      <c r="P160" s="169">
        <f t="shared" si="901"/>
        <v>0.69031864724674008</v>
      </c>
      <c r="Q160" s="169">
        <f t="shared" si="901"/>
        <v>0.85972661436642095</v>
      </c>
      <c r="R160" s="169">
        <f t="shared" si="901"/>
        <v>0.93601031176982696</v>
      </c>
      <c r="S160" s="169">
        <f t="shared" si="901"/>
        <v>0.7826760626750503</v>
      </c>
      <c r="T160" s="169">
        <f t="shared" si="901"/>
        <v>0.931177550339501</v>
      </c>
      <c r="U160" s="169">
        <f t="shared" si="901"/>
        <v>0.93151223413111639</v>
      </c>
      <c r="V160" s="169">
        <f t="shared" si="901"/>
        <v>0.78237383915401071</v>
      </c>
      <c r="W160" s="169">
        <f t="shared" si="901"/>
        <v>0.85842584711620273</v>
      </c>
      <c r="X160" s="170">
        <f t="shared" si="901"/>
        <v>0.62474885658637447</v>
      </c>
      <c r="Y160" s="169">
        <f t="shared" si="901"/>
        <v>0.83804302711676815</v>
      </c>
      <c r="Z160" s="169">
        <f t="shared" si="901"/>
        <v>0.9229775685971715</v>
      </c>
      <c r="AA160" s="169">
        <f t="shared" si="901"/>
        <v>0.95542694713491116</v>
      </c>
      <c r="AB160" s="169">
        <f t="shared" si="888"/>
        <v>0.88209214635466693</v>
      </c>
      <c r="AC160" s="169">
        <f t="shared" si="888"/>
        <v>0.96737842006982222</v>
      </c>
      <c r="AD160" s="169">
        <f t="shared" si="888"/>
        <v>0.86304601349447641</v>
      </c>
      <c r="AE160" s="169">
        <f t="shared" si="888"/>
        <v>0.87898988067315009</v>
      </c>
      <c r="AF160" s="169">
        <f t="shared" si="888"/>
        <v>0.93625343749457202</v>
      </c>
      <c r="AG160" s="169">
        <f t="shared" si="888"/>
        <v>0.96299428479847982</v>
      </c>
      <c r="AH160" s="169">
        <f t="shared" si="888"/>
        <v>0.7230914499598895</v>
      </c>
      <c r="AI160" s="169">
        <f t="shared" si="888"/>
        <v>0.94029359599317319</v>
      </c>
      <c r="AJ160" s="169">
        <f t="shared" si="888"/>
        <v>0.920268669230629</v>
      </c>
      <c r="AK160" s="169">
        <f t="shared" si="888"/>
        <v>0.84438553894816559</v>
      </c>
      <c r="AL160" s="169">
        <f t="shared" si="888"/>
        <v>0.9684827626616338</v>
      </c>
      <c r="AM160" s="169">
        <f t="shared" si="888"/>
        <v>0.94297450819814954</v>
      </c>
      <c r="AN160" s="169">
        <f t="shared" si="888"/>
        <v>0.97048873931574164</v>
      </c>
      <c r="AO160" s="169">
        <f t="shared" si="888"/>
        <v>0.96888929751253872</v>
      </c>
      <c r="AP160" s="169">
        <f t="shared" si="888"/>
        <v>0.97293151083321217</v>
      </c>
      <c r="AQ160" s="169">
        <f t="shared" si="888"/>
        <v>0.78315658681769584</v>
      </c>
      <c r="AR160" s="169">
        <f t="shared" si="888"/>
        <v>0.98131587694749145</v>
      </c>
      <c r="AS160" s="169">
        <f t="shared" si="888"/>
        <v>0.91485423037716618</v>
      </c>
      <c r="AT160" s="169">
        <f t="shared" si="888"/>
        <v>0.85951816355675292</v>
      </c>
      <c r="AU160" s="169">
        <f t="shared" si="888"/>
        <v>0.73516064926801783</v>
      </c>
      <c r="AV160" s="169">
        <f t="shared" si="888"/>
        <v>0.49007879765128237</v>
      </c>
      <c r="AW160" s="169">
        <f t="shared" si="888"/>
        <v>0.77606126423771504</v>
      </c>
      <c r="AX160" s="169">
        <f t="shared" si="888"/>
        <v>0.80987081704801789</v>
      </c>
      <c r="AY160" s="169">
        <f t="shared" si="888"/>
        <v>0.99075077019512758</v>
      </c>
      <c r="AZ160" s="169">
        <f t="shared" si="888"/>
        <v>0.83038080022610139</v>
      </c>
      <c r="BA160" s="169">
        <f t="shared" si="888"/>
        <v>0.94472885855138411</v>
      </c>
      <c r="BB160" s="169">
        <f t="shared" si="888"/>
        <v>0.97488947108274382</v>
      </c>
      <c r="BC160" s="169">
        <f t="shared" si="888"/>
        <v>0.96663170891732575</v>
      </c>
      <c r="BD160" s="169">
        <f t="shared" si="888"/>
        <v>0.96036454549095218</v>
      </c>
      <c r="BE160" s="169">
        <f t="shared" si="888"/>
        <v>0.77609752808275689</v>
      </c>
      <c r="BF160" s="169">
        <f t="shared" si="888"/>
        <v>0.94967535263420766</v>
      </c>
      <c r="BG160" s="169">
        <f t="shared" si="888"/>
        <v>0.90260956595994746</v>
      </c>
      <c r="BH160" s="170">
        <f t="shared" si="888"/>
        <v>0.76154876499572122</v>
      </c>
      <c r="BI160" s="483">
        <f t="shared" si="888"/>
        <v>0.91511847498230725</v>
      </c>
      <c r="BJ160" s="546">
        <f t="shared" si="888"/>
        <v>0.85396790708580039</v>
      </c>
      <c r="BK160" s="546">
        <f t="shared" si="888"/>
        <v>0.79190225581105766</v>
      </c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90"/>
        <v>-0.22697702018031185</v>
      </c>
      <c r="BW160" s="169">
        <f t="shared" si="890"/>
        <v>-0.099869671462766374</v>
      </c>
      <c r="BX160" s="169">
        <f t="shared" si="890"/>
        <v>0.029663903677735859</v>
      </c>
      <c r="BY160" s="169">
        <f t="shared" si="890"/>
        <v>-0.14161051400276636</v>
      </c>
      <c r="BZ160" s="169">
        <f t="shared" si="890"/>
        <v>-0.028064258852598556</v>
      </c>
      <c r="CA160" s="169">
        <f t="shared" si="890"/>
        <v>-0.007524892664140026</v>
      </c>
      <c r="CB160" s="169">
        <f t="shared" si="890"/>
        <v>-0.17994459488965553</v>
      </c>
      <c r="CC160" s="169">
        <f t="shared" si="890"/>
        <v>0.10951406700587374</v>
      </c>
      <c r="CD160" s="400">
        <f t="shared" si="890"/>
        <v>-0.078089826354553749</v>
      </c>
      <c r="CE160" s="169">
        <f t="shared" si="890"/>
        <v>-0.039262720421837094</v>
      </c>
      <c r="CF160" s="169">
        <f t="shared" si="891"/>
        <v>0.037909215414594355</v>
      </c>
      <c r="CG160" s="169">
        <f t="shared" si="891"/>
        <v>0.10120498796117816</v>
      </c>
      <c r="CH160" s="169">
        <f t="shared" si="891"/>
        <v>0.19177349910792685</v>
      </c>
      <c r="CI160" s="169">
        <f t="shared" si="891"/>
        <v>0.10765180570340127</v>
      </c>
      <c r="CJ160" s="241">
        <f t="shared" si="891"/>
        <v>-0.072964298275350559</v>
      </c>
      <c r="CK160" s="241">
        <f t="shared" si="891"/>
        <v>0.096313817998099793</v>
      </c>
      <c r="CL160" s="241">
        <f t="shared" si="891"/>
        <v>0.0050758871550710127</v>
      </c>
      <c r="CM160" s="241">
        <f t="shared" si="892"/>
        <v>0.031482050667363426</v>
      </c>
      <c r="CN160" s="241">
        <f t="shared" si="893"/>
        <v>-0.05928238919412121</v>
      </c>
      <c r="CO160" s="241">
        <f t="shared" si="894"/>
        <v>0.081867748876970459</v>
      </c>
      <c r="CP160" s="400">
        <f t="shared" si="895"/>
        <v>0.29551981264425453</v>
      </c>
      <c r="CQ160" s="241">
        <f t="shared" si="896"/>
        <v>0.006342511831397446</v>
      </c>
      <c r="CR160" s="241">
        <f t="shared" si="896"/>
        <v>0.045505194064462295</v>
      </c>
      <c r="CS160" s="241">
        <f t="shared" si="896"/>
        <v>-0.012452438936761623</v>
      </c>
      <c r="CT160" s="241">
        <f t="shared" si="896"/>
        <v>0.088396592961074716</v>
      </c>
      <c r="CU160" s="241">
        <f t="shared" si="896"/>
        <v>0.0015108774427164962</v>
      </c>
      <c r="CV160" s="241">
        <f t="shared" si="896"/>
        <v>0.10988549733873576</v>
      </c>
      <c r="CW160" s="241">
        <f t="shared" si="896"/>
        <v>-0.095833293855454249</v>
      </c>
      <c r="CX160" s="241">
        <f t="shared" si="896"/>
        <v>0.045062439452919434</v>
      </c>
      <c r="CY160" s="241">
        <f t="shared" si="896"/>
        <v>-0.048140054421313638</v>
      </c>
      <c r="CZ160" s="241">
        <f t="shared" si="896"/>
        <v>0.13642671359686342</v>
      </c>
      <c r="DA160" s="241">
        <f t="shared" si="897"/>
        <v>-0.20513294672515536</v>
      </c>
      <c r="DB160" s="400">
        <f t="shared" si="897"/>
        <v>-0.43018987157934663</v>
      </c>
      <c r="DC160" s="400">
        <f t="shared" si="897"/>
        <v>-0.06832427471045055</v>
      </c>
      <c r="DD160" s="400">
        <f t="shared" si="897"/>
        <v>-0.15861194561361591</v>
      </c>
      <c r="DE160" s="400">
        <f t="shared" si="897"/>
        <v>0.047776261996978042</v>
      </c>
      <c r="DF160" s="400">
        <f t="shared" si="897"/>
        <v>-0.14010793908964025</v>
      </c>
      <c r="DG160" s="400">
        <f t="shared" si="897"/>
        <v>-0.024160438961154607</v>
      </c>
      <c r="DH160" s="400">
        <f t="shared" si="897"/>
        <v>0.0019579602495316539</v>
      </c>
      <c r="DI160" s="400">
        <f t="shared" si="897"/>
        <v>0.18347512209962991</v>
      </c>
      <c r="DJ160" s="400">
        <f t="shared" si="897"/>
        <v>-0.020951331456539268</v>
      </c>
      <c r="DK160" s="400">
        <f t="shared" si="898"/>
        <v>-0.13875670229440928</v>
      </c>
      <c r="DL160" s="400">
        <f t="shared" si="898"/>
        <v>0.090157189077454736</v>
      </c>
      <c r="DM160" s="400">
        <f t="shared" si="898"/>
        <v>0.16744891669192963</v>
      </c>
      <c r="DN160" s="400">
        <f t="shared" si="898"/>
        <v>0.27146996734443885</v>
      </c>
      <c r="DO160" s="400">
        <f t="shared" si="898"/>
        <v>0.13905721074459221</v>
      </c>
      <c r="DP160" s="400">
        <f t="shared" si="898"/>
        <v>0.044097090037782505</v>
      </c>
      <c r="DQ160" s="400">
        <f t="shared" si="898"/>
        <v>-0.19884851438406992</v>
      </c>
      <c r="DR160" s="453"/>
      <c r="DS160" s="453"/>
      <c r="DT160" s="453"/>
      <c r="DU160" s="453"/>
      <c r="DV160" s="453"/>
      <c r="DW160" s="453"/>
      <c r="DX160" s="453"/>
      <c r="DY160" s="453"/>
      <c r="DZ160" s="453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902" ref="D161:AA161">(C70+C154+D98-D70-D154)/(C70+C154+D98-D154)</f>
        <v>0.99835425777914188</v>
      </c>
      <c r="E161" s="168">
        <f t="shared" si="902"/>
        <v>1</v>
      </c>
      <c r="F161" s="168">
        <f t="shared" si="902"/>
        <v>0.93833422516114207</v>
      </c>
      <c r="G161" s="168">
        <f t="shared" si="902"/>
        <v>0.92113010961660291</v>
      </c>
      <c r="H161" s="169">
        <f t="shared" si="902"/>
        <v>0.88639381087935309</v>
      </c>
      <c r="I161" s="168">
        <f t="shared" si="902"/>
        <v>0.99924985696067448</v>
      </c>
      <c r="J161" s="169">
        <f t="shared" si="902"/>
        <v>0.99966917681006151</v>
      </c>
      <c r="K161" s="168">
        <f t="shared" si="902"/>
        <v>0.99960190317684627</v>
      </c>
      <c r="L161" s="170">
        <f t="shared" si="902"/>
        <v>0.92181180746101832</v>
      </c>
      <c r="M161" s="169">
        <f t="shared" si="902"/>
        <v>0.99999706533238575</v>
      </c>
      <c r="N161" s="169">
        <f t="shared" si="902"/>
        <v>0.88724717316560409</v>
      </c>
      <c r="O161" s="169">
        <f t="shared" si="902"/>
        <v>0.86132229170311769</v>
      </c>
      <c r="P161" s="169">
        <f t="shared" si="902"/>
        <v>0.93080146625992066</v>
      </c>
      <c r="Q161" s="169">
        <f t="shared" si="902"/>
        <v>0.95165803076069277</v>
      </c>
      <c r="R161" s="169">
        <f t="shared" si="902"/>
        <v>0.70693676579556253</v>
      </c>
      <c r="S161" s="169">
        <f t="shared" si="902"/>
        <v>0.92514391214940195</v>
      </c>
      <c r="T161" s="169">
        <f t="shared" si="902"/>
        <v>0.89436876634052587</v>
      </c>
      <c r="U161" s="169">
        <f t="shared" si="902"/>
        <v>0.95872890360654761</v>
      </c>
      <c r="V161" s="169">
        <f t="shared" si="902"/>
        <v>0.90186147284359541</v>
      </c>
      <c r="W161" s="169">
        <f t="shared" si="902"/>
        <v>0.97123443697275869</v>
      </c>
      <c r="X161" s="170">
        <f t="shared" si="902"/>
        <v>0.75289269939549786</v>
      </c>
      <c r="Y161" s="169">
        <f t="shared" si="902"/>
        <v>0.99991073739835223</v>
      </c>
      <c r="Z161" s="169">
        <f t="shared" si="902"/>
        <v>0.82712568012980825</v>
      </c>
      <c r="AA161" s="169">
        <f t="shared" si="902"/>
        <v>0.95548047639394507</v>
      </c>
      <c r="AB161" s="169">
        <f t="shared" si="888"/>
        <v>0.98762985983417895</v>
      </c>
      <c r="AC161" s="169">
        <f t="shared" si="888"/>
        <v>0.90879577640941578</v>
      </c>
      <c r="AD161" s="169">
        <f t="shared" si="888"/>
        <v>0.93308540128006789</v>
      </c>
      <c r="AE161" s="169">
        <f t="shared" si="888"/>
        <v>0.92662116664777938</v>
      </c>
      <c r="AF161" s="169">
        <f t="shared" si="888"/>
        <v>0.92250584853183204</v>
      </c>
      <c r="AG161" s="169">
        <f t="shared" si="888"/>
        <v>0.78807831207704315</v>
      </c>
      <c r="AH161" s="169">
        <f t="shared" si="888"/>
        <v>0.67322343382806593</v>
      </c>
      <c r="AI161" s="169">
        <f t="shared" si="888"/>
        <v>0.76438298546766803</v>
      </c>
      <c r="AJ161" s="169">
        <f t="shared" si="888"/>
        <v>0.89673477800023549</v>
      </c>
      <c r="AK161" s="169">
        <f t="shared" si="888"/>
        <v>0.66957322997823665</v>
      </c>
      <c r="AL161" s="169">
        <f t="shared" si="888"/>
        <v>0.83184984928012817</v>
      </c>
      <c r="AM161" s="169">
        <f t="shared" si="888"/>
        <v>0.91420347568189009</v>
      </c>
      <c r="AN161" s="169">
        <f t="shared" si="888"/>
        <v>0.4556733632383605</v>
      </c>
      <c r="AO161" s="169">
        <f t="shared" si="888"/>
        <v>0.79374495875939943</v>
      </c>
      <c r="AP161" s="169">
        <f t="shared" si="888"/>
        <v>0.75150092538256674</v>
      </c>
      <c r="AQ161" s="169">
        <f t="shared" si="888"/>
        <v>0.86156778554169655</v>
      </c>
      <c r="AR161" s="169">
        <f t="shared" si="888"/>
        <v>0.97844899584976941</v>
      </c>
      <c r="AS161" s="169">
        <f t="shared" si="888"/>
        <v>0.69826115104070097</v>
      </c>
      <c r="AT161" s="169">
        <f t="shared" si="888"/>
        <v>0.9147756798891391</v>
      </c>
      <c r="AU161" s="169">
        <f t="shared" si="888"/>
        <v>0.91014091718068113</v>
      </c>
      <c r="AV161" s="169">
        <f t="shared" si="888"/>
        <v>0.80152860832950001</v>
      </c>
      <c r="AW161" s="169">
        <f t="shared" si="888"/>
        <v>0.99475281352299894</v>
      </c>
      <c r="AX161" s="169">
        <f t="shared" si="888"/>
        <v>0.49550522504731342</v>
      </c>
      <c r="AY161" s="169">
        <f t="shared" si="888"/>
        <v>0.83027649906953571</v>
      </c>
      <c r="AZ161" s="169">
        <f t="shared" si="888"/>
        <v>0.86958476377309135</v>
      </c>
      <c r="BA161" s="169">
        <f t="shared" si="888"/>
        <v>0.77128545415664951</v>
      </c>
      <c r="BB161" s="169">
        <f t="shared" si="888"/>
        <v>0.76734666150045039</v>
      </c>
      <c r="BC161" s="169">
        <f t="shared" si="888"/>
        <v>0.88885664538595477</v>
      </c>
      <c r="BD161" s="169">
        <f t="shared" si="888"/>
        <v>0.85540254996573861</v>
      </c>
      <c r="BE161" s="169">
        <f t="shared" si="888"/>
        <v>0.73096199223853819</v>
      </c>
      <c r="BF161" s="169">
        <f t="shared" si="888"/>
        <v>0.82822713367860235</v>
      </c>
      <c r="BG161" s="169">
        <f t="shared" si="888"/>
        <v>0.77489732188316762</v>
      </c>
      <c r="BH161" s="170">
        <f t="shared" si="888"/>
        <v>0.77582695440991112</v>
      </c>
      <c r="BI161" s="483">
        <f t="shared" si="903" ref="BI161:BK162">(BH70+BH154+BI98-BI70-BI154)/(BH70+BH154+BI98-BI154)</f>
        <v>0.76387102155522257</v>
      </c>
      <c r="BJ161" s="546">
        <f t="shared" si="903"/>
        <v>0.64614237862112123</v>
      </c>
      <c r="BK161" s="546">
        <f t="shared" si="903"/>
        <v>0.63487185647123989</v>
      </c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90"/>
        <v>-0.067552791519221222</v>
      </c>
      <c r="BW161" s="169">
        <f t="shared" si="890"/>
        <v>-0.048341969239307225</v>
      </c>
      <c r="BX161" s="169">
        <f t="shared" si="890"/>
        <v>-0.23139745936557954</v>
      </c>
      <c r="BY161" s="169">
        <f t="shared" si="890"/>
        <v>0.0040138025327990379</v>
      </c>
      <c r="BZ161" s="169">
        <f t="shared" si="890"/>
        <v>0.0079749554611727724</v>
      </c>
      <c r="CA161" s="169">
        <f t="shared" si="890"/>
        <v>-0.040520953354126865</v>
      </c>
      <c r="CB161" s="169">
        <f t="shared" si="890"/>
        <v>-0.097807703966466097</v>
      </c>
      <c r="CC161" s="169">
        <f t="shared" si="890"/>
        <v>-0.028367466204087588</v>
      </c>
      <c r="CD161" s="400">
        <f t="shared" si="890"/>
        <v>-0.16891910806552046</v>
      </c>
      <c r="CE161" s="169">
        <f t="shared" si="890"/>
        <v>-8.6327934033514353E-05</v>
      </c>
      <c r="CF161" s="169">
        <f t="shared" si="891"/>
        <v>-0.060121493035795837</v>
      </c>
      <c r="CG161" s="169">
        <f t="shared" si="891"/>
        <v>0.094158184690827373</v>
      </c>
      <c r="CH161" s="169">
        <f t="shared" si="891"/>
        <v>0.056828393574258285</v>
      </c>
      <c r="CI161" s="169">
        <f t="shared" si="891"/>
        <v>-0.042862254351276996</v>
      </c>
      <c r="CJ161" s="241">
        <f t="shared" si="891"/>
        <v>0.22614863548450537</v>
      </c>
      <c r="CK161" s="241">
        <f t="shared" si="891"/>
        <v>0.0014772544983774338</v>
      </c>
      <c r="CL161" s="241">
        <f t="shared" si="891"/>
        <v>0.028137082191306173</v>
      </c>
      <c r="CM161" s="241">
        <f t="shared" si="892"/>
        <v>-0.17065059152950446</v>
      </c>
      <c r="CN161" s="241">
        <f t="shared" si="893"/>
        <v>-0.22863803901552948</v>
      </c>
      <c r="CO161" s="241">
        <f t="shared" si="894"/>
        <v>-0.20685145150509066</v>
      </c>
      <c r="CP161" s="400">
        <f t="shared" si="895"/>
        <v>0.14384207860473763</v>
      </c>
      <c r="CQ161" s="241">
        <f t="shared" si="896"/>
        <v>-0.33033750742011558</v>
      </c>
      <c r="CR161" s="241">
        <f t="shared" si="896"/>
        <v>0.0047241691503199235</v>
      </c>
      <c r="CS161" s="241">
        <f t="shared" si="896"/>
        <v>-0.041277000712054979</v>
      </c>
      <c r="CT161" s="241">
        <f t="shared" si="896"/>
        <v>-0.53195649659581845</v>
      </c>
      <c r="CU161" s="241">
        <f t="shared" si="896"/>
        <v>-0.11505081765001635</v>
      </c>
      <c r="CV161" s="241">
        <f t="shared" si="896"/>
        <v>-0.18158447589750115</v>
      </c>
      <c r="CW161" s="241">
        <f t="shared" si="896"/>
        <v>-0.06505338110608283</v>
      </c>
      <c r="CX161" s="241">
        <f t="shared" si="896"/>
        <v>0.05594314731793737</v>
      </c>
      <c r="CY161" s="241">
        <f t="shared" si="896"/>
        <v>-0.089817161036342186</v>
      </c>
      <c r="CZ161" s="241">
        <f t="shared" si="896"/>
        <v>0.24155224606107317</v>
      </c>
      <c r="DA161" s="241">
        <f t="shared" si="897"/>
        <v>0.1457579317130131</v>
      </c>
      <c r="DB161" s="400">
        <f t="shared" si="897"/>
        <v>-0.095206169670735474</v>
      </c>
      <c r="DC161" s="400">
        <f t="shared" si="897"/>
        <v>0.32517958354476229</v>
      </c>
      <c r="DD161" s="400">
        <f t="shared" si="897"/>
        <v>-0.33634462423281475</v>
      </c>
      <c r="DE161" s="400">
        <f t="shared" si="897"/>
        <v>-0.083926976612354376</v>
      </c>
      <c r="DF161" s="400">
        <f t="shared" si="897"/>
        <v>0.41391140053473086</v>
      </c>
      <c r="DG161" s="400">
        <f t="shared" si="897"/>
        <v>-0.022459504602749925</v>
      </c>
      <c r="DH161" s="400">
        <f t="shared" si="897"/>
        <v>0.015845736117883646</v>
      </c>
      <c r="DI161" s="400">
        <f t="shared" si="897"/>
        <v>0.027288859844258218</v>
      </c>
      <c r="DJ161" s="400">
        <f t="shared" si="897"/>
        <v>-0.1230464458840308</v>
      </c>
      <c r="DK161" s="400">
        <f t="shared" si="898"/>
        <v>0.032700841197837227</v>
      </c>
      <c r="DL161" s="400">
        <f t="shared" si="898"/>
        <v>-0.086548546210536759</v>
      </c>
      <c r="DM161" s="400">
        <f t="shared" si="898"/>
        <v>-0.13524359529751351</v>
      </c>
      <c r="DN161" s="400">
        <f t="shared" si="898"/>
        <v>-0.025701653919588896</v>
      </c>
      <c r="DO161" s="400">
        <f t="shared" si="898"/>
        <v>-0.23088179196777636</v>
      </c>
      <c r="DP161" s="400">
        <f t="shared" si="898"/>
        <v>0.1506371535738078</v>
      </c>
      <c r="DQ161" s="400">
        <f>BK161-AY161</f>
        <v>-0.19540464259829582</v>
      </c>
      <c r="DR161" s="453"/>
      <c r="DS161" s="453"/>
      <c r="DT161" s="453"/>
      <c r="DU161" s="453"/>
      <c r="DV161" s="453"/>
      <c r="DW161" s="453"/>
      <c r="DX161" s="453"/>
      <c r="DY161" s="453"/>
      <c r="DZ161" s="453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904" ref="D162:AA162">(C71+C155+D99-D71-D155)/(C71+C155+D99-D155)</f>
        <v>0.78916300308973486</v>
      </c>
      <c r="E162" s="171">
        <f t="shared" si="904"/>
        <v>0.80011383412899317</v>
      </c>
      <c r="F162" s="171">
        <f t="shared" si="904"/>
        <v>0.78635098740971132</v>
      </c>
      <c r="G162" s="171">
        <f t="shared" si="904"/>
        <v>0.83274949436970602</v>
      </c>
      <c r="H162" s="172">
        <f t="shared" si="904"/>
        <v>0.87654861731482347</v>
      </c>
      <c r="I162" s="171">
        <f t="shared" si="904"/>
        <v>0.85926878943454266</v>
      </c>
      <c r="J162" s="172">
        <f t="shared" si="904"/>
        <v>0.85941699136485883</v>
      </c>
      <c r="K162" s="171">
        <f t="shared" si="904"/>
        <v>0.73292648252649883</v>
      </c>
      <c r="L162" s="173">
        <f t="shared" si="904"/>
        <v>0.7001311284793228</v>
      </c>
      <c r="M162" s="172">
        <f t="shared" si="904"/>
        <v>0.81967428591571467</v>
      </c>
      <c r="N162" s="172">
        <f t="shared" si="904"/>
        <v>0.78957757104487825</v>
      </c>
      <c r="O162" s="172">
        <f t="shared" si="904"/>
        <v>0.74059494618185495</v>
      </c>
      <c r="P162" s="172">
        <f t="shared" si="904"/>
        <v>0.67683744327848272</v>
      </c>
      <c r="Q162" s="172">
        <f t="shared" si="904"/>
        <v>0.72159179534004458</v>
      </c>
      <c r="R162" s="172">
        <f t="shared" si="904"/>
        <v>0.67868161621508216</v>
      </c>
      <c r="S162" s="172">
        <f t="shared" si="904"/>
        <v>0.738613006021553</v>
      </c>
      <c r="T162" s="172">
        <f t="shared" si="904"/>
        <v>0.82014343480157315</v>
      </c>
      <c r="U162" s="172">
        <f t="shared" si="904"/>
        <v>0.79300627285647329</v>
      </c>
      <c r="V162" s="172">
        <f t="shared" si="904"/>
        <v>0.70631093590510718</v>
      </c>
      <c r="W162" s="172">
        <f t="shared" si="904"/>
        <v>0.79246848452146224</v>
      </c>
      <c r="X162" s="173">
        <f t="shared" si="904"/>
        <v>0.60452118057653281</v>
      </c>
      <c r="Y162" s="172">
        <f t="shared" si="904"/>
        <v>0.70729618780108061</v>
      </c>
      <c r="Z162" s="172">
        <f t="shared" si="904"/>
        <v>0.6930138847499463</v>
      </c>
      <c r="AA162" s="172">
        <f t="shared" si="904"/>
        <v>0.69660455349542216</v>
      </c>
      <c r="AB162" s="172">
        <f t="shared" si="888"/>
        <v>0.69723382550470214</v>
      </c>
      <c r="AC162" s="172">
        <f t="shared" si="888"/>
        <v>0.68682706529225146</v>
      </c>
      <c r="AD162" s="172">
        <f t="shared" si="888"/>
        <v>0.68347335913902796</v>
      </c>
      <c r="AE162" s="172">
        <f t="shared" si="888"/>
        <v>0.75642503189669463</v>
      </c>
      <c r="AF162" s="172">
        <f t="shared" si="888"/>
        <v>0.80699543824232145</v>
      </c>
      <c r="AG162" s="172">
        <f t="shared" si="888"/>
        <v>0.83066892345650123</v>
      </c>
      <c r="AH162" s="172">
        <f t="shared" si="888"/>
        <v>0.75527287393507747</v>
      </c>
      <c r="AI162" s="172">
        <f t="shared" si="888"/>
        <v>0.71349632709348088</v>
      </c>
      <c r="AJ162" s="172">
        <f t="shared" si="888"/>
        <v>0.76853084830529872</v>
      </c>
      <c r="AK162" s="172">
        <f t="shared" si="888"/>
        <v>0.73220187691738337</v>
      </c>
      <c r="AL162" s="172">
        <f t="shared" si="888"/>
        <v>0.75375462028132378</v>
      </c>
      <c r="AM162" s="172">
        <f t="shared" si="888"/>
        <v>0.73901776690677834</v>
      </c>
      <c r="AN162" s="172">
        <f t="shared" si="888"/>
        <v>0.74088615655599488</v>
      </c>
      <c r="AO162" s="172">
        <f t="shared" si="888"/>
        <v>0.74043101185515736</v>
      </c>
      <c r="AP162" s="172">
        <f t="shared" si="888"/>
        <v>0.77114755324436657</v>
      </c>
      <c r="AQ162" s="172">
        <f t="shared" si="888"/>
        <v>0.76505860369171264</v>
      </c>
      <c r="AR162" s="172">
        <f t="shared" si="888"/>
        <v>0.88028096152624036</v>
      </c>
      <c r="AS162" s="172">
        <f t="shared" si="888"/>
        <v>0.82747755056368366</v>
      </c>
      <c r="AT162" s="172">
        <f t="shared" si="888"/>
        <v>0.80982103198427458</v>
      </c>
      <c r="AU162" s="172">
        <f t="shared" si="888"/>
        <v>0.57027681379597683</v>
      </c>
      <c r="AV162" s="172">
        <f t="shared" si="888"/>
        <v>0.36756510612873977</v>
      </c>
      <c r="AW162" s="172">
        <f t="shared" si="888"/>
        <v>0.85536093202874941</v>
      </c>
      <c r="AX162" s="172">
        <f t="shared" si="888"/>
        <v>0.60268935887478092</v>
      </c>
      <c r="AY162" s="172">
        <f t="shared" si="888"/>
        <v>0.83499182124643678</v>
      </c>
      <c r="AZ162" s="172">
        <f t="shared" si="888"/>
        <v>0.7602126687380566</v>
      </c>
      <c r="BA162" s="172">
        <f t="shared" si="888"/>
        <v>0.75243915137258965</v>
      </c>
      <c r="BB162" s="172">
        <f t="shared" si="888"/>
        <v>0.80277872351570068</v>
      </c>
      <c r="BC162" s="172">
        <f t="shared" si="888"/>
        <v>0.80908306045780864</v>
      </c>
      <c r="BD162" s="172">
        <f t="shared" si="888"/>
        <v>0.87905997102726807</v>
      </c>
      <c r="BE162" s="172">
        <f t="shared" si="888"/>
        <v>0.80803894814722377</v>
      </c>
      <c r="BF162" s="172">
        <f t="shared" si="888"/>
        <v>0.8394149192515411</v>
      </c>
      <c r="BG162" s="172">
        <f>(BF71+BF155+BG99-BG71-BG155)/(BF71+BF155+BG99-BG155)</f>
        <v>0.76537126825681501</v>
      </c>
      <c r="BH162" s="173">
        <f>(BG71+BG155+BH99-BH71-BH155)/(BG71+BG155+BH99-BH155)</f>
        <v>0.7466712576206106</v>
      </c>
      <c r="BI162" s="484">
        <f t="shared" si="903"/>
        <v>0.8108422026153318</v>
      </c>
      <c r="BJ162" s="547">
        <f t="shared" si="903"/>
        <v>0.79378639475785218</v>
      </c>
      <c r="BK162" s="547">
        <f t="shared" si="903"/>
        <v>0.71039547247179069</v>
      </c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90"/>
        <v>-0.11232555981125214</v>
      </c>
      <c r="BW162" s="172">
        <f t="shared" si="890"/>
        <v>-0.078522038788948589</v>
      </c>
      <c r="BX162" s="172">
        <f t="shared" si="890"/>
        <v>-0.10766937119462916</v>
      </c>
      <c r="BY162" s="172">
        <f t="shared" si="890"/>
        <v>-0.094136488348153025</v>
      </c>
      <c r="BZ162" s="172">
        <f t="shared" si="890"/>
        <v>-0.056405182513250329</v>
      </c>
      <c r="CA162" s="172">
        <f t="shared" si="890"/>
        <v>-0.066262516578069364</v>
      </c>
      <c r="CB162" s="172">
        <f t="shared" si="890"/>
        <v>-0.15310605545975164</v>
      </c>
      <c r="CC162" s="172">
        <f t="shared" si="890"/>
        <v>0.059542001994963401</v>
      </c>
      <c r="CD162" s="401">
        <f t="shared" si="890"/>
        <v>-0.095609947902789982</v>
      </c>
      <c r="CE162" s="172">
        <f t="shared" si="890"/>
        <v>-0.11237809811463406</v>
      </c>
      <c r="CF162" s="172">
        <f t="shared" si="891"/>
        <v>-0.09656368629493195</v>
      </c>
      <c r="CG162" s="172">
        <f t="shared" si="891"/>
        <v>-0.043990392686432789</v>
      </c>
      <c r="CH162" s="172">
        <f t="shared" si="891"/>
        <v>0.020396382226219423</v>
      </c>
      <c r="CI162" s="172">
        <f t="shared" si="891"/>
        <v>-0.034764730047793124</v>
      </c>
      <c r="CJ162" s="242">
        <f t="shared" si="891"/>
        <v>0.0047917429239457965</v>
      </c>
      <c r="CK162" s="242">
        <f t="shared" si="891"/>
        <v>0.017812025875141635</v>
      </c>
      <c r="CL162" s="242">
        <f t="shared" si="891"/>
        <v>-0.013147996559251696</v>
      </c>
      <c r="CM162" s="242">
        <f t="shared" si="892"/>
        <v>0.037662650600027936</v>
      </c>
      <c r="CN162" s="242">
        <f t="shared" si="893"/>
        <v>0.048961938029970287</v>
      </c>
      <c r="CO162" s="242">
        <f t="shared" si="894"/>
        <v>-0.07897215742798136</v>
      </c>
      <c r="CP162" s="401">
        <f t="shared" si="895"/>
        <v>0.16400966772876591</v>
      </c>
      <c r="CQ162" s="242">
        <f t="shared" si="896"/>
        <v>0.024905689116302754</v>
      </c>
      <c r="CR162" s="242">
        <f t="shared" si="896"/>
        <v>0.060740735531377488</v>
      </c>
      <c r="CS162" s="242">
        <f t="shared" si="896"/>
        <v>0.042413213411356177</v>
      </c>
      <c r="CT162" s="242">
        <f t="shared" si="896"/>
        <v>0.043652331051292736</v>
      </c>
      <c r="CU162" s="242">
        <f t="shared" si="896"/>
        <v>0.053603946562905902</v>
      </c>
      <c r="CV162" s="242">
        <f t="shared" si="896"/>
        <v>0.08767419410533861</v>
      </c>
      <c r="CW162" s="242">
        <f t="shared" si="896"/>
        <v>0.0086335717950180024</v>
      </c>
      <c r="CX162" s="242">
        <f t="shared" si="896"/>
        <v>0.073285523283918907</v>
      </c>
      <c r="CY162" s="242">
        <f t="shared" si="896"/>
        <v>-0.0031913728928175678</v>
      </c>
      <c r="CZ162" s="242">
        <f t="shared" si="896"/>
        <v>0.054548158049197104</v>
      </c>
      <c r="DA162" s="242">
        <f t="shared" si="897"/>
        <v>-0.14321951329750404</v>
      </c>
      <c r="DB162" s="401">
        <f t="shared" si="897"/>
        <v>-0.40096574217655895</v>
      </c>
      <c r="DC162" s="401">
        <f t="shared" si="897"/>
        <v>0.12315905511136604</v>
      </c>
      <c r="DD162" s="401">
        <f t="shared" si="897"/>
        <v>-0.15106526140654286</v>
      </c>
      <c r="DE162" s="401">
        <f t="shared" si="897"/>
        <v>0.095974054339658443</v>
      </c>
      <c r="DF162" s="401">
        <f t="shared" si="897"/>
        <v>0.019326512182061717</v>
      </c>
      <c r="DG162" s="401">
        <f t="shared" si="897"/>
        <v>0.012008139517432292</v>
      </c>
      <c r="DH162" s="401">
        <f t="shared" si="897"/>
        <v>0.031631170271334108</v>
      </c>
      <c r="DI162" s="401">
        <f t="shared" si="897"/>
        <v>0.04402445676609601</v>
      </c>
      <c r="DJ162" s="401">
        <f t="shared" si="897"/>
        <v>-0.0012209904989722853</v>
      </c>
      <c r="DK162" s="401">
        <f t="shared" si="898"/>
        <v>-0.019438602416459894</v>
      </c>
      <c r="DL162" s="401">
        <f t="shared" si="898"/>
        <v>0.029593887267266528</v>
      </c>
      <c r="DM162" s="401">
        <f t="shared" si="898"/>
        <v>0.19509445446083817</v>
      </c>
      <c r="DN162" s="401">
        <f t="shared" si="898"/>
        <v>0.37910615149187082</v>
      </c>
      <c r="DO162" s="401">
        <f t="shared" si="898"/>
        <v>-0.044518729413417613</v>
      </c>
      <c r="DP162" s="401">
        <f t="shared" si="898"/>
        <v>0.19109703588307125</v>
      </c>
      <c r="DQ162" s="401">
        <f t="shared" si="898"/>
        <v>-0.12459634877464609</v>
      </c>
      <c r="DR162" s="454"/>
      <c r="DS162" s="454"/>
      <c r="DT162" s="454"/>
      <c r="DU162" s="454"/>
      <c r="DV162" s="454"/>
      <c r="DW162" s="454"/>
      <c r="DX162" s="454"/>
      <c r="DY162" s="454"/>
      <c r="DZ162" s="454"/>
      <c r="EA162" s="265"/>
      <c r="EB162" s="108">
        <f t="shared" si="905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B180"/>
  <sheetViews>
    <sheetView workbookViewId="0" topLeftCell="A1">
      <pane xSplit="2" ySplit="8" topLeftCell="BG68" activePane="bottomRight" state="frozen"/>
      <selection pane="topLeft" activeCell="A1" sqref="A1"/>
      <selection pane="bottomLeft" activeCell="C9" sqref="C9"/>
      <selection pane="topRight" activeCell="C9" sqref="C9"/>
      <selection pane="bottomRight" activeCell="BK72" sqref="BK72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3" width="18.2857142857143" customWidth="1"/>
    <col min="64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1" width="17.2857142857143" customWidth="1"/>
    <col min="122" max="129" width="17.2857142857143" hidden="1" customWidth="1"/>
    <col min="130" max="130" width="9" hidden="1" customWidth="1"/>
    <col min="131" max="131" width="9" customWidth="1"/>
    <col min="132" max="132" width="13.7142857142857" hidden="1" customWidth="1"/>
  </cols>
  <sheetData>
    <row r="1" spans="2:131" ht="16.5" thickTop="1" thickBot="1">
      <c r="B1" s="556" t="s">
        <v>76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32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64">
        <v>2020</v>
      </c>
      <c r="BV6" s="565"/>
      <c r="BW6" s="565"/>
      <c r="BX6" s="565"/>
      <c r="BY6" s="565"/>
      <c r="BZ6" s="565"/>
      <c r="CA6" s="565"/>
      <c r="CB6" s="565"/>
      <c r="CC6" s="565"/>
      <c r="CD6" s="566"/>
      <c r="CE6" s="560">
        <v>2021</v>
      </c>
      <c r="CF6" s="558"/>
      <c r="CG6" s="558"/>
      <c r="CH6" s="558"/>
      <c r="CI6" s="558"/>
      <c r="CJ6" s="558"/>
      <c r="CK6" s="558"/>
      <c r="CL6" s="558"/>
      <c r="CM6" s="558"/>
      <c r="CN6" s="558"/>
      <c r="CO6" s="558"/>
      <c r="CP6" s="559"/>
      <c r="CQ6" s="560">
        <v>2022</v>
      </c>
      <c r="CR6" s="558"/>
      <c r="CS6" s="558"/>
      <c r="CT6" s="558"/>
      <c r="CU6" s="558"/>
      <c r="CV6" s="558"/>
      <c r="CW6" s="558"/>
      <c r="CX6" s="558"/>
      <c r="CY6" s="558"/>
      <c r="CZ6" s="558"/>
      <c r="DA6" s="558"/>
      <c r="DB6" s="559"/>
      <c r="DC6" s="567">
        <v>2023</v>
      </c>
      <c r="DD6" s="568"/>
      <c r="DE6" s="568"/>
      <c r="DF6" s="568"/>
      <c r="DG6" s="568"/>
      <c r="DH6" s="568"/>
      <c r="DI6" s="568"/>
      <c r="DJ6" s="568"/>
      <c r="DK6" s="568"/>
      <c r="DL6" s="568"/>
      <c r="DM6" s="568"/>
      <c r="DN6" s="569"/>
      <c r="DO6" s="567">
        <v>2024</v>
      </c>
      <c r="DP6" s="568"/>
      <c r="DQ6" s="568"/>
      <c r="DR6" s="568"/>
      <c r="DS6" s="568"/>
      <c r="DT6" s="568"/>
      <c r="DU6" s="568"/>
      <c r="DV6" s="568"/>
      <c r="DW6" s="568"/>
      <c r="DX6" s="568"/>
      <c r="DY6" s="568"/>
      <c r="DZ6" s="569"/>
      <c r="EA6" s="452"/>
      <c r="EB6" s="17" t="s">
        <v>181</v>
      </c>
    </row>
    <row r="7" spans="1:132" s="2" customFormat="1" ht="15.75" thickBot="1">
      <c r="A7" s="138"/>
      <c r="B7" s="20"/>
      <c r="C7" s="560">
        <v>2019</v>
      </c>
      <c r="D7" s="558"/>
      <c r="E7" s="558"/>
      <c r="F7" s="558"/>
      <c r="G7" s="558"/>
      <c r="H7" s="558"/>
      <c r="I7" s="558"/>
      <c r="J7" s="558"/>
      <c r="K7" s="558"/>
      <c r="L7" s="559"/>
      <c r="M7" s="560">
        <v>2020</v>
      </c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9"/>
      <c r="Y7" s="558">
        <v>2021</v>
      </c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9"/>
      <c r="AK7" s="560">
        <v>2022</v>
      </c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9"/>
      <c r="AW7" s="560">
        <v>2023</v>
      </c>
      <c r="AX7" s="558"/>
      <c r="AY7" s="558"/>
      <c r="AZ7" s="558"/>
      <c r="BA7" s="558"/>
      <c r="BB7" s="558"/>
      <c r="BC7" s="558"/>
      <c r="BD7" s="558"/>
      <c r="BE7" s="558"/>
      <c r="BF7" s="558"/>
      <c r="BG7" s="558"/>
      <c r="BH7" s="559"/>
      <c r="BI7" s="560">
        <v>2024</v>
      </c>
      <c r="BJ7" s="558"/>
      <c r="BK7" s="558"/>
      <c r="BL7" s="558"/>
      <c r="BM7" s="558"/>
      <c r="BN7" s="558"/>
      <c r="BO7" s="558"/>
      <c r="BP7" s="558"/>
      <c r="BQ7" s="558"/>
      <c r="BR7" s="558"/>
      <c r="BS7" s="558"/>
      <c r="BT7" s="559"/>
      <c r="BU7" s="560" t="s">
        <v>81</v>
      </c>
      <c r="BV7" s="558"/>
      <c r="BW7" s="558"/>
      <c r="BX7" s="558"/>
      <c r="BY7" s="558"/>
      <c r="BZ7" s="558"/>
      <c r="CA7" s="558"/>
      <c r="CB7" s="558"/>
      <c r="CC7" s="558"/>
      <c r="CD7" s="558"/>
      <c r="CE7" s="558"/>
      <c r="CF7" s="558"/>
      <c r="CG7" s="558"/>
      <c r="CH7" s="558"/>
      <c r="CI7" s="558"/>
      <c r="CJ7" s="558"/>
      <c r="CK7" s="558"/>
      <c r="CL7" s="558"/>
      <c r="CM7" s="558"/>
      <c r="CN7" s="558"/>
      <c r="CO7" s="558"/>
      <c r="CP7" s="558"/>
      <c r="CQ7" s="558"/>
      <c r="CR7" s="558"/>
      <c r="CS7" s="558"/>
      <c r="CT7" s="558"/>
      <c r="CU7" s="558"/>
      <c r="CV7" s="558"/>
      <c r="CW7" s="558"/>
      <c r="CX7" s="558"/>
      <c r="CY7" s="558"/>
      <c r="CZ7" s="558"/>
      <c r="DA7" s="558"/>
      <c r="DB7" s="558"/>
      <c r="DC7" s="558"/>
      <c r="DD7" s="558"/>
      <c r="DE7" s="558"/>
      <c r="DF7" s="558"/>
      <c r="DG7" s="558"/>
      <c r="DH7" s="558"/>
      <c r="DI7" s="558"/>
      <c r="DJ7" s="558"/>
      <c r="DK7" s="558"/>
      <c r="DL7" s="570"/>
      <c r="DM7" s="439"/>
      <c r="DN7" s="443"/>
      <c r="DO7" s="443"/>
      <c r="DP7" s="458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60" t="s">
        <v>93</v>
      </c>
      <c r="BJ8" s="523" t="s">
        <v>94</v>
      </c>
      <c r="BK8" s="459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42" t="s">
        <v>138</v>
      </c>
      <c r="DM8" s="442" t="s">
        <v>690</v>
      </c>
      <c r="DN8" s="444" t="s">
        <v>691</v>
      </c>
      <c r="DO8" s="490" t="s">
        <v>692</v>
      </c>
      <c r="DP8" s="491" t="s">
        <v>693</v>
      </c>
      <c r="DQ8" s="491" t="s">
        <v>694</v>
      </c>
      <c r="DR8" s="327"/>
      <c r="DS8" s="327"/>
      <c r="DT8" s="327"/>
      <c r="DU8" s="327"/>
      <c r="DV8" s="327"/>
      <c r="DW8" s="428"/>
      <c r="DX8" s="442"/>
      <c r="DY8" s="442"/>
      <c r="DZ8" s="444"/>
      <c r="EB8" s="267">
        <v>45381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8"/>
      <c r="BI9" s="461"/>
      <c r="BJ9" s="524"/>
      <c r="BK9" s="288"/>
      <c r="BL9" s="71"/>
      <c r="BM9" s="272"/>
      <c r="BN9" s="272"/>
      <c r="BO9" s="71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B9" s="71"/>
    </row>
    <row r="10" spans="1:132" s="52" customFormat="1" ht="1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>
        <v>613734</v>
      </c>
      <c r="BI10" s="462">
        <v>614681</v>
      </c>
      <c r="BJ10" s="525">
        <v>614483</v>
      </c>
      <c r="BK10" s="100">
        <v>614065</v>
      </c>
      <c r="BL10" s="57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10964</v>
      </c>
      <c r="BV10" s="58">
        <f t="shared" si="0"/>
        <v>9470</v>
      </c>
      <c r="BW10" s="58">
        <f t="shared" si="0"/>
        <v>9531</v>
      </c>
      <c r="BX10" s="58">
        <f t="shared" si="0"/>
        <v>8854</v>
      </c>
      <c r="BY10" s="58">
        <f t="shared" si="0"/>
        <v>3771</v>
      </c>
      <c r="BZ10" s="58">
        <f t="shared" si="0"/>
        <v>4746</v>
      </c>
      <c r="CA10" s="58">
        <f t="shared" si="0"/>
        <v>-2269</v>
      </c>
      <c r="CB10" s="58">
        <f t="shared" si="0"/>
        <v>-1668</v>
      </c>
      <c r="CC10" s="58">
        <f t="shared" si="0"/>
        <v>-3789</v>
      </c>
      <c r="CD10" s="382">
        <f t="shared" si="0"/>
        <v>-3038</v>
      </c>
      <c r="CE10" s="101">
        <f t="shared" si="1" ref="CE10:CN14">Y10-M10</f>
        <v>-2047</v>
      </c>
      <c r="CF10" s="58">
        <f t="shared" si="1"/>
        <v>-2199</v>
      </c>
      <c r="CG10" s="58">
        <f t="shared" si="1"/>
        <v>-2173</v>
      </c>
      <c r="CH10" s="58">
        <f t="shared" si="1"/>
        <v>-1982</v>
      </c>
      <c r="CI10" s="58">
        <f t="shared" si="1"/>
        <v>-2589</v>
      </c>
      <c r="CJ10" s="223">
        <f t="shared" si="1"/>
        <v>-3520</v>
      </c>
      <c r="CK10" s="223">
        <f t="shared" si="1"/>
        <v>-476</v>
      </c>
      <c r="CL10" s="223">
        <f t="shared" si="1"/>
        <v>-434</v>
      </c>
      <c r="CM10" s="223">
        <f t="shared" si="1"/>
        <v>1004</v>
      </c>
      <c r="CN10" s="223">
        <f t="shared" si="1"/>
        <v>1277</v>
      </c>
      <c r="CO10" s="223">
        <f t="shared" si="2" ref="CO10:CX14">AI10-W10</f>
        <v>3127</v>
      </c>
      <c r="CP10" s="362">
        <f t="shared" si="2"/>
        <v>2942</v>
      </c>
      <c r="CQ10" s="196">
        <f t="shared" si="2"/>
        <v>3000</v>
      </c>
      <c r="CR10" s="249">
        <f t="shared" si="2"/>
        <v>3301</v>
      </c>
      <c r="CS10" s="249">
        <f t="shared" si="2"/>
        <v>3402</v>
      </c>
      <c r="CT10" s="249">
        <f t="shared" si="2"/>
        <v>3198</v>
      </c>
      <c r="CU10" s="249">
        <f t="shared" si="2"/>
        <v>2852</v>
      </c>
      <c r="CV10" s="249">
        <f t="shared" si="2"/>
        <v>2811</v>
      </c>
      <c r="CW10" s="249">
        <f t="shared" si="2"/>
        <v>2610</v>
      </c>
      <c r="CX10" s="249">
        <f t="shared" si="2"/>
        <v>1948</v>
      </c>
      <c r="CY10" s="249">
        <f t="shared" si="3" ref="CY10:DH14">AS10-AG10</f>
        <v>1914</v>
      </c>
      <c r="CZ10" s="249">
        <f t="shared" si="3"/>
        <v>1067</v>
      </c>
      <c r="DA10" s="249">
        <f t="shared" si="3"/>
        <v>906</v>
      </c>
      <c r="DB10" s="362">
        <f t="shared" si="3"/>
        <v>185</v>
      </c>
      <c r="DC10" s="362">
        <f t="shared" si="3"/>
        <v>-866</v>
      </c>
      <c r="DD10" s="362">
        <f t="shared" si="3"/>
        <v>-1139</v>
      </c>
      <c r="DE10" s="362">
        <f t="shared" si="3"/>
        <v>-935</v>
      </c>
      <c r="DF10" s="362">
        <f t="shared" si="3"/>
        <v>-876</v>
      </c>
      <c r="DG10" s="362">
        <f t="shared" si="3"/>
        <v>-557</v>
      </c>
      <c r="DH10" s="362">
        <f t="shared" si="3"/>
        <v>-284</v>
      </c>
      <c r="DI10" s="362">
        <f t="shared" si="4" ref="DI10:DQ14">BC10-AQ10</f>
        <v>-578</v>
      </c>
      <c r="DJ10" s="362">
        <f t="shared" si="4"/>
        <v>-337</v>
      </c>
      <c r="DK10" s="362">
        <f t="shared" si="4"/>
        <v>-30</v>
      </c>
      <c r="DL10" s="362">
        <f t="shared" si="4"/>
        <v>290</v>
      </c>
      <c r="DM10" s="362">
        <f t="shared" si="4"/>
        <v>-665</v>
      </c>
      <c r="DN10" s="362">
        <f t="shared" si="4"/>
        <v>-65</v>
      </c>
      <c r="DO10" s="362">
        <f t="shared" si="4"/>
        <v>423</v>
      </c>
      <c r="DP10" s="362">
        <f t="shared" si="4"/>
        <v>173</v>
      </c>
      <c r="DQ10" s="362">
        <f t="shared" si="4"/>
        <v>-144</v>
      </c>
      <c r="DR10" s="362"/>
      <c r="DS10" s="362"/>
      <c r="DT10" s="362"/>
      <c r="DU10" s="362"/>
      <c r="DV10" s="362"/>
      <c r="DW10" s="362"/>
      <c r="DX10" s="362"/>
      <c r="DY10" s="362"/>
      <c r="DZ10" s="362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614065</v>
      </c>
    </row>
    <row r="11" spans="1:132" s="52" customFormat="1" ht="1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>
        <v>73927</v>
      </c>
      <c r="BI11" s="462">
        <v>74526</v>
      </c>
      <c r="BJ11" s="525">
        <v>75281</v>
      </c>
      <c r="BK11" s="100">
        <v>75661</v>
      </c>
      <c r="BL11" s="57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-39</v>
      </c>
      <c r="BV11" s="58">
        <f t="shared" si="0"/>
        <v>-137</v>
      </c>
      <c r="BW11" s="58">
        <f t="shared" si="0"/>
        <v>-189</v>
      </c>
      <c r="BX11" s="58">
        <f t="shared" si="0"/>
        <v>-376</v>
      </c>
      <c r="BY11" s="58">
        <f t="shared" si="0"/>
        <v>2967</v>
      </c>
      <c r="BZ11" s="58">
        <f t="shared" si="0"/>
        <v>2720</v>
      </c>
      <c r="CA11" s="58">
        <f t="shared" si="0"/>
        <v>3584</v>
      </c>
      <c r="CB11" s="58">
        <f t="shared" si="0"/>
        <v>3820</v>
      </c>
      <c r="CC11" s="58">
        <f t="shared" si="0"/>
        <v>6030</v>
      </c>
      <c r="CD11" s="382">
        <f t="shared" si="0"/>
        <v>6600</v>
      </c>
      <c r="CE11" s="101">
        <f t="shared" si="1"/>
        <v>7426</v>
      </c>
      <c r="CF11" s="58">
        <f t="shared" si="1"/>
        <v>8422</v>
      </c>
      <c r="CG11" s="58">
        <f t="shared" si="1"/>
        <v>9372</v>
      </c>
      <c r="CH11" s="58">
        <f t="shared" si="1"/>
        <v>9869</v>
      </c>
      <c r="CI11" s="58">
        <f t="shared" si="1"/>
        <v>10468</v>
      </c>
      <c r="CJ11" s="223">
        <f t="shared" si="1"/>
        <v>11031</v>
      </c>
      <c r="CK11" s="223">
        <f t="shared" si="1"/>
        <v>7756</v>
      </c>
      <c r="CL11" s="223">
        <f t="shared" si="1"/>
        <v>8321</v>
      </c>
      <c r="CM11" s="223">
        <f t="shared" si="1"/>
        <v>7411</v>
      </c>
      <c r="CN11" s="223">
        <f t="shared" si="1"/>
        <v>7397</v>
      </c>
      <c r="CO11" s="223">
        <f t="shared" si="2"/>
        <v>6159</v>
      </c>
      <c r="CP11" s="362">
        <f t="shared" si="2"/>
        <v>6304</v>
      </c>
      <c r="CQ11" s="196">
        <f t="shared" si="2"/>
        <v>6179</v>
      </c>
      <c r="CR11" s="249">
        <f t="shared" si="2"/>
        <v>5949</v>
      </c>
      <c r="CS11" s="249">
        <f t="shared" si="2"/>
        <v>5515</v>
      </c>
      <c r="CT11" s="249">
        <f t="shared" si="2"/>
        <v>5376</v>
      </c>
      <c r="CU11" s="249">
        <f t="shared" si="2"/>
        <v>5107</v>
      </c>
      <c r="CV11" s="249">
        <f t="shared" si="2"/>
        <v>4958</v>
      </c>
      <c r="CW11" s="249">
        <f t="shared" si="2"/>
        <v>4837</v>
      </c>
      <c r="CX11" s="249">
        <f t="shared" si="2"/>
        <v>5419</v>
      </c>
      <c r="CY11" s="249">
        <f t="shared" si="3"/>
        <v>4865</v>
      </c>
      <c r="CZ11" s="249">
        <f t="shared" si="3"/>
        <v>5164</v>
      </c>
      <c r="DA11" s="249">
        <f t="shared" si="3"/>
        <v>5093</v>
      </c>
      <c r="DB11" s="362">
        <f t="shared" si="3"/>
        <v>5742</v>
      </c>
      <c r="DC11" s="362">
        <f t="shared" si="3"/>
        <v>6079</v>
      </c>
      <c r="DD11" s="362">
        <f t="shared" si="3"/>
        <v>6266</v>
      </c>
      <c r="DE11" s="362">
        <f t="shared" si="3"/>
        <v>6562</v>
      </c>
      <c r="DF11" s="362">
        <f t="shared" si="3"/>
        <v>6749</v>
      </c>
      <c r="DG11" s="362">
        <f t="shared" si="3"/>
        <v>6726</v>
      </c>
      <c r="DH11" s="362">
        <f t="shared" si="3"/>
        <v>6732</v>
      </c>
      <c r="DI11" s="362">
        <f t="shared" si="4"/>
        <v>6840</v>
      </c>
      <c r="DJ11" s="362">
        <f t="shared" si="4"/>
        <v>6112</v>
      </c>
      <c r="DK11" s="362">
        <f t="shared" si="4"/>
        <v>6440</v>
      </c>
      <c r="DL11" s="362">
        <f t="shared" si="4"/>
        <v>7287</v>
      </c>
      <c r="DM11" s="362">
        <f t="shared" si="4"/>
        <v>6768</v>
      </c>
      <c r="DN11" s="362">
        <f t="shared" si="4"/>
        <v>5181</v>
      </c>
      <c r="DO11" s="362">
        <f t="shared" si="4"/>
        <v>4772</v>
      </c>
      <c r="DP11" s="362">
        <f t="shared" si="4"/>
        <v>4639</v>
      </c>
      <c r="DQ11" s="362">
        <f t="shared" si="4"/>
        <v>4338</v>
      </c>
      <c r="DR11" s="362"/>
      <c r="DS11" s="362"/>
      <c r="DT11" s="362"/>
      <c r="DU11" s="362"/>
      <c r="DV11" s="362"/>
      <c r="DW11" s="362"/>
      <c r="DX11" s="362"/>
      <c r="DY11" s="362"/>
      <c r="DZ11" s="362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75661</v>
      </c>
    </row>
    <row r="12" spans="1:132" s="52" customFormat="1" ht="1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>
        <v>37242</v>
      </c>
      <c r="BI12" s="462">
        <v>37356</v>
      </c>
      <c r="BJ12" s="525">
        <v>37337</v>
      </c>
      <c r="BK12" s="100">
        <v>37326</v>
      </c>
      <c r="BL12" s="57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123</v>
      </c>
      <c r="BV12" s="58">
        <f t="shared" si="0"/>
        <v>222</v>
      </c>
      <c r="BW12" s="58">
        <f t="shared" si="0"/>
        <v>311</v>
      </c>
      <c r="BX12" s="58">
        <f t="shared" si="0"/>
        <v>330</v>
      </c>
      <c r="BY12" s="58">
        <f t="shared" si="0"/>
        <v>420</v>
      </c>
      <c r="BZ12" s="58">
        <f t="shared" si="0"/>
        <v>481</v>
      </c>
      <c r="CA12" s="58">
        <f t="shared" si="0"/>
        <v>492</v>
      </c>
      <c r="CB12" s="58">
        <f t="shared" si="0"/>
        <v>369</v>
      </c>
      <c r="CC12" s="58">
        <f t="shared" si="0"/>
        <v>-55</v>
      </c>
      <c r="CD12" s="382">
        <f t="shared" si="0"/>
        <v>-19</v>
      </c>
      <c r="CE12" s="101">
        <f t="shared" si="1"/>
        <v>56</v>
      </c>
      <c r="CF12" s="58">
        <f t="shared" si="1"/>
        <v>100</v>
      </c>
      <c r="CG12" s="58">
        <f t="shared" si="1"/>
        <v>130</v>
      </c>
      <c r="CH12" s="58">
        <f t="shared" si="1"/>
        <v>105</v>
      </c>
      <c r="CI12" s="58">
        <f t="shared" si="1"/>
        <v>76</v>
      </c>
      <c r="CJ12" s="223">
        <f t="shared" si="1"/>
        <v>131</v>
      </c>
      <c r="CK12" s="223">
        <f t="shared" si="1"/>
        <v>90</v>
      </c>
      <c r="CL12" s="223">
        <f t="shared" si="1"/>
        <v>105</v>
      </c>
      <c r="CM12" s="223">
        <f t="shared" si="1"/>
        <v>51</v>
      </c>
      <c r="CN12" s="223">
        <f t="shared" si="1"/>
        <v>-48</v>
      </c>
      <c r="CO12" s="223">
        <f t="shared" si="2"/>
        <v>94</v>
      </c>
      <c r="CP12" s="362">
        <f t="shared" si="2"/>
        <v>72</v>
      </c>
      <c r="CQ12" s="196">
        <f t="shared" si="2"/>
        <v>122</v>
      </c>
      <c r="CR12" s="249">
        <f t="shared" si="2"/>
        <v>140</v>
      </c>
      <c r="CS12" s="249">
        <f t="shared" si="2"/>
        <v>77</v>
      </c>
      <c r="CT12" s="249">
        <f t="shared" si="2"/>
        <v>-23</v>
      </c>
      <c r="CU12" s="249">
        <f t="shared" si="2"/>
        <v>-45</v>
      </c>
      <c r="CV12" s="249">
        <f t="shared" si="2"/>
        <v>-133</v>
      </c>
      <c r="CW12" s="249">
        <f t="shared" si="2"/>
        <v>-203</v>
      </c>
      <c r="CX12" s="249">
        <f t="shared" si="2"/>
        <v>-247</v>
      </c>
      <c r="CY12" s="249">
        <f t="shared" si="3"/>
        <v>-256</v>
      </c>
      <c r="CZ12" s="249">
        <f t="shared" si="3"/>
        <v>-185</v>
      </c>
      <c r="DA12" s="249">
        <f t="shared" si="3"/>
        <v>-155</v>
      </c>
      <c r="DB12" s="362">
        <f t="shared" si="3"/>
        <v>-91</v>
      </c>
      <c r="DC12" s="362">
        <f t="shared" si="3"/>
        <v>-190</v>
      </c>
      <c r="DD12" s="362">
        <f t="shared" si="3"/>
        <v>-205</v>
      </c>
      <c r="DE12" s="362">
        <f t="shared" si="3"/>
        <v>-149</v>
      </c>
      <c r="DF12" s="362">
        <f t="shared" si="3"/>
        <v>-81</v>
      </c>
      <c r="DG12" s="362">
        <f t="shared" si="3"/>
        <v>-60</v>
      </c>
      <c r="DH12" s="362">
        <f t="shared" si="3"/>
        <v>-27</v>
      </c>
      <c r="DI12" s="362">
        <f t="shared" si="4"/>
        <v>-6</v>
      </c>
      <c r="DJ12" s="362">
        <f t="shared" si="4"/>
        <v>45</v>
      </c>
      <c r="DK12" s="362">
        <f t="shared" si="4"/>
        <v>8</v>
      </c>
      <c r="DL12" s="362">
        <f t="shared" si="4"/>
        <v>49</v>
      </c>
      <c r="DM12" s="362">
        <f t="shared" si="4"/>
        <v>65</v>
      </c>
      <c r="DN12" s="362">
        <f t="shared" si="4"/>
        <v>-70</v>
      </c>
      <c r="DO12" s="362">
        <f t="shared" si="4"/>
        <v>-17</v>
      </c>
      <c r="DP12" s="362">
        <f t="shared" si="4"/>
        <v>-71</v>
      </c>
      <c r="DQ12" s="362">
        <f t="shared" si="4"/>
        <v>-64</v>
      </c>
      <c r="DR12" s="362"/>
      <c r="DS12" s="362"/>
      <c r="DT12" s="362"/>
      <c r="DU12" s="362"/>
      <c r="DV12" s="362"/>
      <c r="DW12" s="362"/>
      <c r="DX12" s="362"/>
      <c r="DY12" s="362"/>
      <c r="DZ12" s="362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37326</v>
      </c>
    </row>
    <row r="13" spans="1:132" s="52" customFormat="1" ht="1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>
        <v>12827</v>
      </c>
      <c r="BI13" s="462">
        <v>12819</v>
      </c>
      <c r="BJ13" s="525">
        <v>12816</v>
      </c>
      <c r="BK13" s="100">
        <v>12817</v>
      </c>
      <c r="BL13" s="57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55</v>
      </c>
      <c r="BV13" s="58">
        <f t="shared" si="0"/>
        <v>66</v>
      </c>
      <c r="BW13" s="58">
        <f t="shared" si="0"/>
        <v>75</v>
      </c>
      <c r="BX13" s="58">
        <f t="shared" si="0"/>
        <v>87</v>
      </c>
      <c r="BY13" s="58">
        <f t="shared" si="0"/>
        <v>104</v>
      </c>
      <c r="BZ13" s="58">
        <f t="shared" si="0"/>
        <v>100</v>
      </c>
      <c r="CA13" s="58">
        <f t="shared" si="0"/>
        <v>106</v>
      </c>
      <c r="CB13" s="58">
        <f t="shared" si="0"/>
        <v>70</v>
      </c>
      <c r="CC13" s="58">
        <f t="shared" si="0"/>
        <v>43</v>
      </c>
      <c r="CD13" s="382">
        <f t="shared" si="0"/>
        <v>50</v>
      </c>
      <c r="CE13" s="101">
        <f t="shared" si="1"/>
        <v>46</v>
      </c>
      <c r="CF13" s="58">
        <f t="shared" si="1"/>
        <v>55</v>
      </c>
      <c r="CG13" s="58">
        <f t="shared" si="1"/>
        <v>57</v>
      </c>
      <c r="CH13" s="58">
        <f t="shared" si="1"/>
        <v>63</v>
      </c>
      <c r="CI13" s="58">
        <f t="shared" si="1"/>
        <v>81</v>
      </c>
      <c r="CJ13" s="223">
        <f t="shared" si="1"/>
        <v>71</v>
      </c>
      <c r="CK13" s="223">
        <f t="shared" si="1"/>
        <v>42</v>
      </c>
      <c r="CL13" s="223">
        <f t="shared" si="1"/>
        <v>62</v>
      </c>
      <c r="CM13" s="223">
        <f t="shared" si="1"/>
        <v>58</v>
      </c>
      <c r="CN13" s="223">
        <f t="shared" si="1"/>
        <v>71</v>
      </c>
      <c r="CO13" s="223">
        <f t="shared" si="2"/>
        <v>96</v>
      </c>
      <c r="CP13" s="362">
        <f t="shared" si="2"/>
        <v>77</v>
      </c>
      <c r="CQ13" s="196">
        <f t="shared" si="2"/>
        <v>97</v>
      </c>
      <c r="CR13" s="249">
        <f t="shared" si="2"/>
        <v>99</v>
      </c>
      <c r="CS13" s="249">
        <f t="shared" si="2"/>
        <v>85</v>
      </c>
      <c r="CT13" s="249">
        <f t="shared" si="2"/>
        <v>80</v>
      </c>
      <c r="CU13" s="249">
        <f t="shared" si="2"/>
        <v>71</v>
      </c>
      <c r="CV13" s="249">
        <f t="shared" si="2"/>
        <v>75</v>
      </c>
      <c r="CW13" s="249">
        <f t="shared" si="2"/>
        <v>76</v>
      </c>
      <c r="CX13" s="249">
        <f t="shared" si="2"/>
        <v>81</v>
      </c>
      <c r="CY13" s="249">
        <f t="shared" si="3"/>
        <v>88</v>
      </c>
      <c r="CZ13" s="249">
        <f t="shared" si="3"/>
        <v>87</v>
      </c>
      <c r="DA13" s="249">
        <f t="shared" si="3"/>
        <v>77</v>
      </c>
      <c r="DB13" s="362">
        <f t="shared" si="3"/>
        <v>76</v>
      </c>
      <c r="DC13" s="362">
        <f t="shared" si="3"/>
        <v>78</v>
      </c>
      <c r="DD13" s="362">
        <f t="shared" si="3"/>
        <v>82</v>
      </c>
      <c r="DE13" s="362">
        <f t="shared" si="3"/>
        <v>104</v>
      </c>
      <c r="DF13" s="362">
        <f t="shared" si="3"/>
        <v>91</v>
      </c>
      <c r="DG13" s="362">
        <f t="shared" si="3"/>
        <v>87</v>
      </c>
      <c r="DH13" s="362">
        <f t="shared" si="3"/>
        <v>91</v>
      </c>
      <c r="DI13" s="362">
        <f t="shared" si="4"/>
        <v>74</v>
      </c>
      <c r="DJ13" s="362">
        <f t="shared" si="4"/>
        <v>34</v>
      </c>
      <c r="DK13" s="362">
        <f t="shared" si="4"/>
        <v>46</v>
      </c>
      <c r="DL13" s="362">
        <f t="shared" si="4"/>
        <v>43</v>
      </c>
      <c r="DM13" s="362">
        <f t="shared" si="4"/>
        <v>38</v>
      </c>
      <c r="DN13" s="362">
        <f t="shared" si="4"/>
        <v>46</v>
      </c>
      <c r="DO13" s="362">
        <f t="shared" si="4"/>
        <v>-2</v>
      </c>
      <c r="DP13" s="362">
        <f t="shared" si="4"/>
        <v>-17</v>
      </c>
      <c r="DQ13" s="362">
        <f t="shared" si="4"/>
        <v>-18</v>
      </c>
      <c r="DR13" s="362"/>
      <c r="DS13" s="362"/>
      <c r="DT13" s="362"/>
      <c r="DU13" s="362"/>
      <c r="DV13" s="362"/>
      <c r="DW13" s="362"/>
      <c r="DX13" s="362"/>
      <c r="DY13" s="362"/>
      <c r="DZ13" s="362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12817</v>
      </c>
    </row>
    <row r="14" spans="1:132" s="52" customFormat="1" ht="1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>
        <v>9644</v>
      </c>
      <c r="BI14" s="462">
        <v>9662</v>
      </c>
      <c r="BJ14" s="525">
        <v>9664</v>
      </c>
      <c r="BK14" s="100">
        <v>9663</v>
      </c>
      <c r="BL14" s="57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174</v>
      </c>
      <c r="BV14" s="58">
        <f t="shared" si="0"/>
        <v>163</v>
      </c>
      <c r="BW14" s="58">
        <f t="shared" si="0"/>
        <v>173</v>
      </c>
      <c r="BX14" s="58">
        <f t="shared" si="0"/>
        <v>170</v>
      </c>
      <c r="BY14" s="58">
        <f t="shared" si="0"/>
        <v>189</v>
      </c>
      <c r="BZ14" s="58">
        <f t="shared" si="0"/>
        <v>181</v>
      </c>
      <c r="CA14" s="58">
        <f t="shared" si="0"/>
        <v>169</v>
      </c>
      <c r="CB14" s="58">
        <f t="shared" si="0"/>
        <v>152</v>
      </c>
      <c r="CC14" s="58">
        <f t="shared" si="0"/>
        <v>126</v>
      </c>
      <c r="CD14" s="382">
        <f t="shared" si="0"/>
        <v>121</v>
      </c>
      <c r="CE14" s="101">
        <f t="shared" si="1"/>
        <v>95</v>
      </c>
      <c r="CF14" s="58">
        <f t="shared" si="1"/>
        <v>88</v>
      </c>
      <c r="CG14" s="58">
        <f t="shared" si="1"/>
        <v>91</v>
      </c>
      <c r="CH14" s="58">
        <f t="shared" si="1"/>
        <v>100</v>
      </c>
      <c r="CI14" s="58">
        <f t="shared" si="1"/>
        <v>112</v>
      </c>
      <c r="CJ14" s="223">
        <f t="shared" si="1"/>
        <v>109</v>
      </c>
      <c r="CK14" s="223">
        <f t="shared" si="1"/>
        <v>87</v>
      </c>
      <c r="CL14" s="223">
        <f t="shared" si="1"/>
        <v>96</v>
      </c>
      <c r="CM14" s="223">
        <f t="shared" si="1"/>
        <v>107</v>
      </c>
      <c r="CN14" s="223">
        <f t="shared" si="1"/>
        <v>97</v>
      </c>
      <c r="CO14" s="223">
        <f t="shared" si="2"/>
        <v>97</v>
      </c>
      <c r="CP14" s="362">
        <f t="shared" si="2"/>
        <v>92</v>
      </c>
      <c r="CQ14" s="196">
        <f t="shared" si="2"/>
        <v>109</v>
      </c>
      <c r="CR14" s="249">
        <f t="shared" si="2"/>
        <v>126</v>
      </c>
      <c r="CS14" s="249">
        <f t="shared" si="2"/>
        <v>128</v>
      </c>
      <c r="CT14" s="249">
        <f t="shared" si="2"/>
        <v>114</v>
      </c>
      <c r="CU14" s="249">
        <f t="shared" si="2"/>
        <v>105</v>
      </c>
      <c r="CV14" s="249">
        <f t="shared" si="2"/>
        <v>100</v>
      </c>
      <c r="CW14" s="249">
        <f t="shared" si="2"/>
        <v>91</v>
      </c>
      <c r="CX14" s="249">
        <f t="shared" si="2"/>
        <v>87</v>
      </c>
      <c r="CY14" s="249">
        <f t="shared" si="3"/>
        <v>63</v>
      </c>
      <c r="CZ14" s="249">
        <f t="shared" si="3"/>
        <v>75</v>
      </c>
      <c r="DA14" s="249">
        <f t="shared" si="3"/>
        <v>69</v>
      </c>
      <c r="DB14" s="362">
        <f t="shared" si="3"/>
        <v>73</v>
      </c>
      <c r="DC14" s="362">
        <f t="shared" si="3"/>
        <v>66</v>
      </c>
      <c r="DD14" s="362">
        <f t="shared" si="3"/>
        <v>66</v>
      </c>
      <c r="DE14" s="362">
        <f t="shared" si="3"/>
        <v>66</v>
      </c>
      <c r="DF14" s="362">
        <f t="shared" si="3"/>
        <v>87</v>
      </c>
      <c r="DG14" s="362">
        <f t="shared" si="3"/>
        <v>90</v>
      </c>
      <c r="DH14" s="362">
        <f t="shared" si="3"/>
        <v>98</v>
      </c>
      <c r="DI14" s="362">
        <f t="shared" si="4"/>
        <v>113</v>
      </c>
      <c r="DJ14" s="362">
        <f t="shared" si="4"/>
        <v>98</v>
      </c>
      <c r="DK14" s="362">
        <f t="shared" si="4"/>
        <v>105</v>
      </c>
      <c r="DL14" s="362">
        <f t="shared" si="4"/>
        <v>99</v>
      </c>
      <c r="DM14" s="362">
        <f t="shared" si="4"/>
        <v>100</v>
      </c>
      <c r="DN14" s="362">
        <f t="shared" si="4"/>
        <v>111</v>
      </c>
      <c r="DO14" s="362">
        <f t="shared" si="4"/>
        <v>109</v>
      </c>
      <c r="DP14" s="362">
        <f t="shared" si="4"/>
        <v>95</v>
      </c>
      <c r="DQ14" s="362">
        <f t="shared" si="4"/>
        <v>94</v>
      </c>
      <c r="DR14" s="362"/>
      <c r="DS14" s="362"/>
      <c r="DT14" s="362"/>
      <c r="DU14" s="362"/>
      <c r="DV14" s="362"/>
      <c r="DW14" s="362"/>
      <c r="DX14" s="362"/>
      <c r="DY14" s="362"/>
      <c r="DZ14" s="362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9663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711717</v>
      </c>
      <c r="D15" s="62">
        <f t="shared" si="5"/>
        <v>712068</v>
      </c>
      <c r="E15" s="62">
        <f t="shared" si="5"/>
        <v>711447</v>
      </c>
      <c r="F15" s="62">
        <f t="shared" si="5"/>
        <v>711701</v>
      </c>
      <c r="G15" s="62">
        <f t="shared" si="5"/>
        <v>712258</v>
      </c>
      <c r="H15" s="62">
        <f t="shared" si="5"/>
        <v>710484</v>
      </c>
      <c r="I15" s="62">
        <f t="shared" si="5"/>
        <v>714938</v>
      </c>
      <c r="J15" s="62">
        <f t="shared" si="5"/>
        <v>718016</v>
      </c>
      <c r="K15" s="62">
        <f t="shared" si="5"/>
        <v>721608</v>
      </c>
      <c r="L15" s="63">
        <f t="shared" si="5"/>
        <v>722985</v>
      </c>
      <c r="M15" s="62">
        <f t="shared" si="5"/>
        <v>723509</v>
      </c>
      <c r="N15" s="62">
        <f t="shared" si="5"/>
        <v>723611</v>
      </c>
      <c r="O15" s="62">
        <f t="shared" si="5"/>
        <v>722994</v>
      </c>
      <c r="P15" s="62">
        <f t="shared" si="5"/>
        <v>721852</v>
      </c>
      <c r="Q15" s="62">
        <f t="shared" si="5"/>
        <v>721348</v>
      </c>
      <c r="R15" s="62">
        <f t="shared" si="5"/>
        <v>720766</v>
      </c>
      <c r="S15" s="62">
        <f t="shared" si="5"/>
        <v>719709</v>
      </c>
      <c r="T15" s="62">
        <f t="shared" si="5"/>
        <v>718712</v>
      </c>
      <c r="U15" s="62">
        <f t="shared" si="5"/>
        <v>717020</v>
      </c>
      <c r="V15" s="62">
        <f t="shared" si="5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89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89">
        <v>747374</v>
      </c>
      <c r="BI15" s="463">
        <v>749044</v>
      </c>
      <c r="BJ15" s="526">
        <v>749581</v>
      </c>
      <c r="BK15" s="289">
        <v>749532</v>
      </c>
      <c r="BL15" s="64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11277</v>
      </c>
      <c r="BV15" s="65">
        <f t="shared" si="6"/>
        <v>9784</v>
      </c>
      <c r="BW15" s="65">
        <f t="shared" si="6"/>
        <v>9901</v>
      </c>
      <c r="BX15" s="65">
        <f t="shared" si="6"/>
        <v>9065</v>
      </c>
      <c r="BY15" s="65">
        <f t="shared" si="6"/>
        <v>7451</v>
      </c>
      <c r="BZ15" s="65">
        <f t="shared" si="7" ref="BZ15:CH15">SUM(BZ10:BZ14)</f>
        <v>8228</v>
      </c>
      <c r="CA15" s="65">
        <f t="shared" si="7"/>
        <v>2082</v>
      </c>
      <c r="CB15" s="65">
        <f t="shared" si="7"/>
        <v>2743</v>
      </c>
      <c r="CC15" s="65">
        <f t="shared" si="7"/>
        <v>2355</v>
      </c>
      <c r="CD15" s="383">
        <f t="shared" si="7"/>
        <v>3714</v>
      </c>
      <c r="CE15" s="406">
        <f t="shared" si="7"/>
        <v>5576</v>
      </c>
      <c r="CF15" s="65">
        <f t="shared" si="7"/>
        <v>6466</v>
      </c>
      <c r="CG15" s="65">
        <f t="shared" si="7"/>
        <v>7477</v>
      </c>
      <c r="CH15" s="65">
        <f t="shared" si="7"/>
        <v>8155</v>
      </c>
      <c r="CI15" s="65">
        <f t="shared" si="8" ref="CI15:CJ15">SUM(CI10:CI14)</f>
        <v>8148</v>
      </c>
      <c r="CJ15" s="224">
        <f t="shared" si="8"/>
        <v>7822</v>
      </c>
      <c r="CK15" s="224">
        <f t="shared" si="9" ref="CK15:CL15">SUM(CK10:CK14)</f>
        <v>7499</v>
      </c>
      <c r="CL15" s="224">
        <f t="shared" si="9"/>
        <v>8150</v>
      </c>
      <c r="CM15" s="224">
        <f t="shared" si="10" ref="CM15:CN15">SUM(CM10:CM14)</f>
        <v>8631</v>
      </c>
      <c r="CN15" s="224">
        <f t="shared" si="10"/>
        <v>8794</v>
      </c>
      <c r="CO15" s="224">
        <f t="shared" si="11" ref="CO15:CQ15">SUM(CO10:CO14)</f>
        <v>9573</v>
      </c>
      <c r="CP15" s="363">
        <f t="shared" si="11"/>
        <v>9487</v>
      </c>
      <c r="CQ15" s="332">
        <f t="shared" si="11"/>
        <v>9507</v>
      </c>
      <c r="CR15" s="250">
        <f t="shared" si="12" ref="CR15">SUM(CR10:CR14)</f>
        <v>9615</v>
      </c>
      <c r="CS15" s="250">
        <f t="shared" si="13" ref="CS15">SUM(CS10:CS14)</f>
        <v>9207</v>
      </c>
      <c r="CT15" s="250">
        <f t="shared" si="14" ref="CT15">SUM(CT10:CT14)</f>
        <v>8745</v>
      </c>
      <c r="CU15" s="250">
        <f t="shared" si="15" ref="CU15">SUM(CU10:CU14)</f>
        <v>8090</v>
      </c>
      <c r="CV15" s="250">
        <f t="shared" si="16" ref="CV15">SUM(CV10:CV14)</f>
        <v>7811</v>
      </c>
      <c r="CW15" s="250">
        <f t="shared" si="17" ref="CW15">SUM(CW10:CW14)</f>
        <v>7411</v>
      </c>
      <c r="CX15" s="250">
        <f t="shared" si="18" ref="CX15">SUM(CX10:CX14)</f>
        <v>7288</v>
      </c>
      <c r="CY15" s="250">
        <f t="shared" si="19" ref="CY15">SUM(CY10:CY14)</f>
        <v>6674</v>
      </c>
      <c r="CZ15" s="250">
        <f t="shared" si="20" ref="CZ15">SUM(CZ10:CZ14)</f>
        <v>6208</v>
      </c>
      <c r="DA15" s="250">
        <f t="shared" si="21" ref="DA15">SUM(DA10:DA14)</f>
        <v>5990</v>
      </c>
      <c r="DB15" s="363">
        <f t="shared" si="22" ref="DB15">SUM(DB10:DB14)</f>
        <v>5985</v>
      </c>
      <c r="DC15" s="363">
        <f t="shared" si="23" ref="DC15">SUM(DC10:DC14)</f>
        <v>5167</v>
      </c>
      <c r="DD15" s="363">
        <f t="shared" si="24" ref="DD15">SUM(DD10:DD14)</f>
        <v>5070</v>
      </c>
      <c r="DE15" s="363">
        <f t="shared" si="25" ref="DE15">SUM(DE10:DE14)</f>
        <v>5648</v>
      </c>
      <c r="DF15" s="363">
        <f t="shared" si="26" ref="DF15:DG15">SUM(DF10:DF14)</f>
        <v>5970</v>
      </c>
      <c r="DG15" s="363">
        <f t="shared" si="26"/>
        <v>6286</v>
      </c>
      <c r="DH15" s="363">
        <f t="shared" si="27" ref="DH15">SUM(DH10:DH14)</f>
        <v>6610</v>
      </c>
      <c r="DI15" s="363">
        <f t="shared" si="28" ref="DI15">SUM(DI10:DI14)</f>
        <v>6443</v>
      </c>
      <c r="DJ15" s="363">
        <f t="shared" si="29" ref="DJ15:DK15">SUM(DJ10:DJ14)</f>
        <v>5952</v>
      </c>
      <c r="DK15" s="363">
        <f t="shared" si="29"/>
        <v>6569</v>
      </c>
      <c r="DL15" s="363">
        <f t="shared" si="30" ref="DL15:DM15">SUM(DL10:DL14)</f>
        <v>7768</v>
      </c>
      <c r="DM15" s="363">
        <f t="shared" si="30"/>
        <v>6306</v>
      </c>
      <c r="DN15" s="363">
        <f t="shared" si="31" ref="DN15:DO15">SUM(DN10:DN14)</f>
        <v>5203</v>
      </c>
      <c r="DO15" s="363">
        <f t="shared" si="31"/>
        <v>5285</v>
      </c>
      <c r="DP15" s="363">
        <f t="shared" si="32" ref="DP15:DQ15">SUM(DP10:DP14)</f>
        <v>4819</v>
      </c>
      <c r="DQ15" s="363">
        <f t="shared" si="32"/>
        <v>4206</v>
      </c>
      <c r="DR15" s="363"/>
      <c r="DS15" s="363"/>
      <c r="DT15" s="363"/>
      <c r="DU15" s="363"/>
      <c r="DV15" s="363"/>
      <c r="DW15" s="363"/>
      <c r="DX15" s="363"/>
      <c r="DY15" s="363"/>
      <c r="DZ15" s="363"/>
      <c r="EB15" s="78">
        <f>SUM(EB10:EB14)</f>
        <v>749532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72"/>
      <c r="BJ16" s="527"/>
      <c r="BK16" s="290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B16" s="71"/>
    </row>
    <row r="17" spans="1:132" s="52" customFormat="1" ht="1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1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1">
        <v>95475</v>
      </c>
      <c r="BI17" s="464">
        <v>94154</v>
      </c>
      <c r="BJ17" s="528">
        <v>98950</v>
      </c>
      <c r="BK17" s="291">
        <v>103584</v>
      </c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4812</v>
      </c>
      <c r="BV17" s="77">
        <f t="shared" si="33"/>
        <v>1911</v>
      </c>
      <c r="BW17" s="77">
        <f t="shared" si="33"/>
        <v>-1333</v>
      </c>
      <c r="BX17" s="77">
        <f t="shared" si="33"/>
        <v>6996</v>
      </c>
      <c r="BY17" s="77">
        <f t="shared" si="33"/>
        <v>-74</v>
      </c>
      <c r="BZ17" s="77">
        <f t="shared" si="33"/>
        <v>1770</v>
      </c>
      <c r="CA17" s="77">
        <f t="shared" si="33"/>
        <v>1181</v>
      </c>
      <c r="CB17" s="77">
        <f t="shared" si="33"/>
        <v>9453</v>
      </c>
      <c r="CC17" s="77">
        <f t="shared" si="33"/>
        <v>4922</v>
      </c>
      <c r="CD17" s="385">
        <f t="shared" si="33"/>
        <v>574</v>
      </c>
      <c r="CE17" s="408">
        <f t="shared" si="34" ref="CE17:CN21">Y17-M17</f>
        <v>-279</v>
      </c>
      <c r="CF17" s="77">
        <f t="shared" si="34"/>
        <v>-4231</v>
      </c>
      <c r="CG17" s="77">
        <f t="shared" si="34"/>
        <v>-12357</v>
      </c>
      <c r="CH17" s="77">
        <f t="shared" si="34"/>
        <v>-8723</v>
      </c>
      <c r="CI17" s="77">
        <f t="shared" si="34"/>
        <v>-7849</v>
      </c>
      <c r="CJ17" s="226">
        <f t="shared" si="34"/>
        <v>-10516</v>
      </c>
      <c r="CK17" s="226">
        <f t="shared" si="34"/>
        <v>-9470</v>
      </c>
      <c r="CL17" s="226">
        <f t="shared" si="34"/>
        <v>-10612</v>
      </c>
      <c r="CM17" s="226">
        <f t="shared" si="34"/>
        <v>-7056</v>
      </c>
      <c r="CN17" s="226">
        <f t="shared" si="34"/>
        <v>-2441</v>
      </c>
      <c r="CO17" s="226">
        <f t="shared" si="35" ref="CO17:CX21">AI17-W17</f>
        <v>-3464</v>
      </c>
      <c r="CP17" s="365">
        <f t="shared" si="35"/>
        <v>-7587</v>
      </c>
      <c r="CQ17" s="334">
        <f t="shared" si="35"/>
        <v>2388</v>
      </c>
      <c r="CR17" s="252">
        <f t="shared" si="35"/>
        <v>-1266</v>
      </c>
      <c r="CS17" s="252">
        <f t="shared" si="35"/>
        <v>25</v>
      </c>
      <c r="CT17" s="252">
        <f t="shared" si="35"/>
        <v>565</v>
      </c>
      <c r="CU17" s="252">
        <f t="shared" si="35"/>
        <v>-2143</v>
      </c>
      <c r="CV17" s="252">
        <f t="shared" si="35"/>
        <v>-7</v>
      </c>
      <c r="CW17" s="252">
        <f t="shared" si="35"/>
        <v>1350</v>
      </c>
      <c r="CX17" s="252">
        <f t="shared" si="35"/>
        <v>252</v>
      </c>
      <c r="CY17" s="252">
        <f t="shared" si="36" ref="CY17:DH21">AS17-AG17</f>
        <v>2152</v>
      </c>
      <c r="CZ17" s="252">
        <f t="shared" si="36"/>
        <v>-7110</v>
      </c>
      <c r="DA17" s="252">
        <f t="shared" si="36"/>
        <v>-7594</v>
      </c>
      <c r="DB17" s="365">
        <f t="shared" si="36"/>
        <v>979</v>
      </c>
      <c r="DC17" s="365">
        <f t="shared" si="36"/>
        <v>-5342</v>
      </c>
      <c r="DD17" s="365">
        <f t="shared" si="36"/>
        <v>992</v>
      </c>
      <c r="DE17" s="365">
        <f t="shared" si="36"/>
        <v>2100</v>
      </c>
      <c r="DF17" s="365">
        <f t="shared" si="36"/>
        <v>1077</v>
      </c>
      <c r="DG17" s="365">
        <f t="shared" si="36"/>
        <v>-988</v>
      </c>
      <c r="DH17" s="365">
        <f t="shared" si="36"/>
        <v>562</v>
      </c>
      <c r="DI17" s="365">
        <f t="shared" si="37" ref="DI17:DQ21">BC17-AQ17</f>
        <v>3408</v>
      </c>
      <c r="DJ17" s="365">
        <f t="shared" si="37"/>
        <v>-248</v>
      </c>
      <c r="DK17" s="365">
        <f t="shared" si="37"/>
        <v>-707</v>
      </c>
      <c r="DL17" s="365">
        <f t="shared" si="37"/>
        <v>-543</v>
      </c>
      <c r="DM17" s="365">
        <f t="shared" si="37"/>
        <v>2062</v>
      </c>
      <c r="DN17" s="365">
        <f t="shared" si="37"/>
        <v>201</v>
      </c>
      <c r="DO17" s="365">
        <f t="shared" si="37"/>
        <v>-2118</v>
      </c>
      <c r="DP17" s="365">
        <f t="shared" si="37"/>
        <v>-1018</v>
      </c>
      <c r="DQ17" s="365">
        <f t="shared" si="37"/>
        <v>2624</v>
      </c>
      <c r="DR17" s="365"/>
      <c r="DS17" s="365"/>
      <c r="DT17" s="365"/>
      <c r="DU17" s="365"/>
      <c r="DV17" s="365"/>
      <c r="DW17" s="365"/>
      <c r="DX17" s="365"/>
      <c r="DY17" s="365"/>
      <c r="DZ17" s="365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103584</v>
      </c>
    </row>
    <row r="18" spans="1:132" s="52" customFormat="1" ht="1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1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1">
        <v>32236</v>
      </c>
      <c r="BI18" s="464">
        <v>34164</v>
      </c>
      <c r="BJ18" s="528">
        <v>35123</v>
      </c>
      <c r="BK18" s="291">
        <v>35895</v>
      </c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121</v>
      </c>
      <c r="BV18" s="77">
        <f t="shared" si="33"/>
        <v>-21</v>
      </c>
      <c r="BW18" s="77">
        <f t="shared" si="33"/>
        <v>-1983</v>
      </c>
      <c r="BX18" s="77">
        <f t="shared" si="33"/>
        <v>112</v>
      </c>
      <c r="BY18" s="77">
        <f t="shared" si="33"/>
        <v>1097</v>
      </c>
      <c r="BZ18" s="77">
        <f t="shared" si="33"/>
        <v>1128</v>
      </c>
      <c r="CA18" s="77">
        <f t="shared" si="33"/>
        <v>1386</v>
      </c>
      <c r="CB18" s="77">
        <f t="shared" si="33"/>
        <v>2470</v>
      </c>
      <c r="CC18" s="77">
        <f t="shared" si="33"/>
        <v>3128</v>
      </c>
      <c r="CD18" s="385">
        <f t="shared" si="33"/>
        <v>3185</v>
      </c>
      <c r="CE18" s="408">
        <f t="shared" si="34"/>
        <v>2381</v>
      </c>
      <c r="CF18" s="77">
        <f t="shared" si="34"/>
        <v>3902</v>
      </c>
      <c r="CG18" s="77">
        <f t="shared" si="34"/>
        <v>3202</v>
      </c>
      <c r="CH18" s="77">
        <f t="shared" si="34"/>
        <v>4234</v>
      </c>
      <c r="CI18" s="77">
        <f t="shared" si="34"/>
        <v>3595</v>
      </c>
      <c r="CJ18" s="226">
        <f t="shared" si="34"/>
        <v>3784</v>
      </c>
      <c r="CK18" s="226">
        <f t="shared" si="34"/>
        <v>1517</v>
      </c>
      <c r="CL18" s="226">
        <f t="shared" si="34"/>
        <v>1068</v>
      </c>
      <c r="CM18" s="226">
        <f t="shared" si="34"/>
        <v>927</v>
      </c>
      <c r="CN18" s="226">
        <f t="shared" si="34"/>
        <v>1440</v>
      </c>
      <c r="CO18" s="226">
        <f t="shared" si="35"/>
        <v>-921</v>
      </c>
      <c r="CP18" s="365">
        <f t="shared" si="35"/>
        <v>-3901</v>
      </c>
      <c r="CQ18" s="334">
        <f t="shared" si="35"/>
        <v>-325</v>
      </c>
      <c r="CR18" s="252">
        <f t="shared" si="35"/>
        <v>119</v>
      </c>
      <c r="CS18" s="252">
        <f t="shared" si="35"/>
        <v>1159</v>
      </c>
      <c r="CT18" s="252">
        <f t="shared" si="35"/>
        <v>610</v>
      </c>
      <c r="CU18" s="252">
        <f t="shared" si="35"/>
        <v>1241</v>
      </c>
      <c r="CV18" s="252">
        <f t="shared" si="35"/>
        <v>509</v>
      </c>
      <c r="CW18" s="252">
        <f t="shared" si="35"/>
        <v>796</v>
      </c>
      <c r="CX18" s="252">
        <f t="shared" si="35"/>
        <v>1267</v>
      </c>
      <c r="CY18" s="252">
        <f t="shared" si="36"/>
        <v>1629</v>
      </c>
      <c r="CZ18" s="252">
        <f t="shared" si="36"/>
        <v>245</v>
      </c>
      <c r="DA18" s="252">
        <f t="shared" si="36"/>
        <v>1754</v>
      </c>
      <c r="DB18" s="365">
        <f t="shared" si="36"/>
        <v>5939</v>
      </c>
      <c r="DC18" s="365">
        <f t="shared" si="36"/>
        <v>5507</v>
      </c>
      <c r="DD18" s="365">
        <f t="shared" si="36"/>
        <v>5204</v>
      </c>
      <c r="DE18" s="365">
        <f t="shared" si="36"/>
        <v>4832</v>
      </c>
      <c r="DF18" s="365">
        <f t="shared" si="36"/>
        <v>4564</v>
      </c>
      <c r="DG18" s="365">
        <f t="shared" si="36"/>
        <v>3910</v>
      </c>
      <c r="DH18" s="365">
        <f t="shared" si="36"/>
        <v>4135</v>
      </c>
      <c r="DI18" s="365">
        <f t="shared" si="37"/>
        <v>4546</v>
      </c>
      <c r="DJ18" s="365">
        <f t="shared" si="37"/>
        <v>3582</v>
      </c>
      <c r="DK18" s="365">
        <f t="shared" si="37"/>
        <v>3348</v>
      </c>
      <c r="DL18" s="365">
        <f t="shared" si="37"/>
        <v>3456</v>
      </c>
      <c r="DM18" s="365">
        <f t="shared" si="37"/>
        <v>3613</v>
      </c>
      <c r="DN18" s="365">
        <f t="shared" si="37"/>
        <v>2053</v>
      </c>
      <c r="DO18" s="365">
        <f t="shared" si="37"/>
        <v>2596</v>
      </c>
      <c r="DP18" s="365">
        <f t="shared" si="37"/>
        <v>3129</v>
      </c>
      <c r="DQ18" s="365">
        <f t="shared" si="37"/>
        <v>3474</v>
      </c>
      <c r="DR18" s="365"/>
      <c r="DS18" s="365"/>
      <c r="DT18" s="365"/>
      <c r="DU18" s="365"/>
      <c r="DV18" s="365"/>
      <c r="DW18" s="365"/>
      <c r="DX18" s="365"/>
      <c r="DY18" s="365"/>
      <c r="DZ18" s="365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35895</v>
      </c>
    </row>
    <row r="19" spans="1:132" s="52" customFormat="1" ht="1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1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1">
        <v>6230</v>
      </c>
      <c r="BI19" s="464">
        <v>6381</v>
      </c>
      <c r="BJ19" s="528">
        <v>6509</v>
      </c>
      <c r="BK19" s="291">
        <v>6727</v>
      </c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446</v>
      </c>
      <c r="BV19" s="77">
        <f t="shared" si="33"/>
        <v>1738</v>
      </c>
      <c r="BW19" s="77">
        <f t="shared" si="33"/>
        <v>1971</v>
      </c>
      <c r="BX19" s="77">
        <f t="shared" si="33"/>
        <v>2169</v>
      </c>
      <c r="BY19" s="77">
        <f t="shared" si="33"/>
        <v>1076</v>
      </c>
      <c r="BZ19" s="77">
        <f t="shared" si="33"/>
        <v>1119</v>
      </c>
      <c r="CA19" s="77">
        <f t="shared" si="33"/>
        <v>842</v>
      </c>
      <c r="CB19" s="77">
        <f t="shared" si="33"/>
        <v>1435</v>
      </c>
      <c r="CC19" s="77">
        <f t="shared" si="33"/>
        <v>1172</v>
      </c>
      <c r="CD19" s="385">
        <f t="shared" si="33"/>
        <v>249</v>
      </c>
      <c r="CE19" s="408">
        <f t="shared" si="34"/>
        <v>1138</v>
      </c>
      <c r="CF19" s="77">
        <f t="shared" si="34"/>
        <v>327</v>
      </c>
      <c r="CG19" s="77">
        <f t="shared" si="34"/>
        <v>-1007</v>
      </c>
      <c r="CH19" s="77">
        <f t="shared" si="34"/>
        <v>-2792</v>
      </c>
      <c r="CI19" s="77">
        <f t="shared" si="34"/>
        <v>-2593</v>
      </c>
      <c r="CJ19" s="226">
        <f t="shared" si="34"/>
        <v>-1382</v>
      </c>
      <c r="CK19" s="226">
        <f t="shared" si="34"/>
        <v>-679</v>
      </c>
      <c r="CL19" s="226">
        <f t="shared" si="34"/>
        <v>-1052</v>
      </c>
      <c r="CM19" s="226">
        <f t="shared" si="34"/>
        <v>-574</v>
      </c>
      <c r="CN19" s="226">
        <f t="shared" si="34"/>
        <v>689</v>
      </c>
      <c r="CO19" s="226">
        <f t="shared" si="35"/>
        <v>456</v>
      </c>
      <c r="CP19" s="365">
        <f t="shared" si="35"/>
        <v>709</v>
      </c>
      <c r="CQ19" s="334">
        <f t="shared" si="35"/>
        <v>2201</v>
      </c>
      <c r="CR19" s="252">
        <f t="shared" si="35"/>
        <v>1253</v>
      </c>
      <c r="CS19" s="252">
        <f t="shared" si="35"/>
        <v>1600</v>
      </c>
      <c r="CT19" s="252">
        <f t="shared" si="35"/>
        <v>858</v>
      </c>
      <c r="CU19" s="252">
        <f t="shared" si="35"/>
        <v>450</v>
      </c>
      <c r="CV19" s="252">
        <f t="shared" si="35"/>
        <v>350</v>
      </c>
      <c r="CW19" s="252">
        <f t="shared" si="35"/>
        <v>203</v>
      </c>
      <c r="CX19" s="252">
        <f t="shared" si="35"/>
        <v>460</v>
      </c>
      <c r="CY19" s="252">
        <f t="shared" si="36"/>
        <v>848</v>
      </c>
      <c r="CZ19" s="252">
        <f t="shared" si="36"/>
        <v>-1079</v>
      </c>
      <c r="DA19" s="252">
        <f t="shared" si="36"/>
        <v>-1192</v>
      </c>
      <c r="DB19" s="365">
        <f t="shared" si="36"/>
        <v>-921</v>
      </c>
      <c r="DC19" s="365">
        <f t="shared" si="36"/>
        <v>-2604</v>
      </c>
      <c r="DD19" s="365">
        <f t="shared" si="36"/>
        <v>-1618</v>
      </c>
      <c r="DE19" s="365">
        <f t="shared" si="36"/>
        <v>-1203</v>
      </c>
      <c r="DF19" s="365">
        <f t="shared" si="36"/>
        <v>-567</v>
      </c>
      <c r="DG19" s="365">
        <f t="shared" si="36"/>
        <v>-393</v>
      </c>
      <c r="DH19" s="365">
        <f t="shared" si="36"/>
        <v>-720</v>
      </c>
      <c r="DI19" s="365">
        <f t="shared" si="37"/>
        <v>-596</v>
      </c>
      <c r="DJ19" s="365">
        <f t="shared" si="37"/>
        <v>-805</v>
      </c>
      <c r="DK19" s="365">
        <f t="shared" si="37"/>
        <v>-807</v>
      </c>
      <c r="DL19" s="365">
        <f t="shared" si="37"/>
        <v>-445</v>
      </c>
      <c r="DM19" s="365">
        <f t="shared" si="37"/>
        <v>-458</v>
      </c>
      <c r="DN19" s="365">
        <f t="shared" si="37"/>
        <v>-339</v>
      </c>
      <c r="DO19" s="365">
        <f t="shared" si="37"/>
        <v>-315</v>
      </c>
      <c r="DP19" s="365">
        <f t="shared" si="37"/>
        <v>-122</v>
      </c>
      <c r="DQ19" s="365">
        <f t="shared" si="37"/>
        <v>259</v>
      </c>
      <c r="DR19" s="365"/>
      <c r="DS19" s="365"/>
      <c r="DT19" s="365"/>
      <c r="DU19" s="365"/>
      <c r="DV19" s="365"/>
      <c r="DW19" s="365"/>
      <c r="DX19" s="365"/>
      <c r="DY19" s="365"/>
      <c r="DZ19" s="365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6727</v>
      </c>
    </row>
    <row r="20" spans="1:132" s="52" customFormat="1" ht="1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1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1">
        <v>2071</v>
      </c>
      <c r="BI20" s="464">
        <v>2136</v>
      </c>
      <c r="BJ20" s="528">
        <v>2179</v>
      </c>
      <c r="BK20" s="291">
        <v>2182</v>
      </c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76</v>
      </c>
      <c r="BV20" s="77">
        <f t="shared" si="33"/>
        <v>777</v>
      </c>
      <c r="BW20" s="77">
        <f t="shared" si="33"/>
        <v>753</v>
      </c>
      <c r="BX20" s="77">
        <f t="shared" si="33"/>
        <v>810</v>
      </c>
      <c r="BY20" s="77">
        <f t="shared" si="33"/>
        <v>419</v>
      </c>
      <c r="BZ20" s="77">
        <f t="shared" si="33"/>
        <v>391</v>
      </c>
      <c r="CA20" s="77">
        <f t="shared" si="33"/>
        <v>332</v>
      </c>
      <c r="CB20" s="77">
        <f t="shared" si="33"/>
        <v>535</v>
      </c>
      <c r="CC20" s="77">
        <f t="shared" si="33"/>
        <v>472</v>
      </c>
      <c r="CD20" s="385">
        <f t="shared" si="33"/>
        <v>225</v>
      </c>
      <c r="CE20" s="408">
        <f t="shared" si="34"/>
        <v>771</v>
      </c>
      <c r="CF20" s="77">
        <f t="shared" si="34"/>
        <v>473</v>
      </c>
      <c r="CG20" s="77">
        <f t="shared" si="34"/>
        <v>-80</v>
      </c>
      <c r="CH20" s="77">
        <f t="shared" si="34"/>
        <v>-973</v>
      </c>
      <c r="CI20" s="77">
        <f t="shared" si="34"/>
        <v>-867</v>
      </c>
      <c r="CJ20" s="226">
        <f t="shared" si="34"/>
        <v>-455</v>
      </c>
      <c r="CK20" s="226">
        <f t="shared" si="34"/>
        <v>-182</v>
      </c>
      <c r="CL20" s="226">
        <f t="shared" si="34"/>
        <v>-347</v>
      </c>
      <c r="CM20" s="226">
        <f t="shared" si="34"/>
        <v>-305</v>
      </c>
      <c r="CN20" s="226">
        <f t="shared" si="34"/>
        <v>329</v>
      </c>
      <c r="CO20" s="226">
        <f t="shared" si="35"/>
        <v>419</v>
      </c>
      <c r="CP20" s="365">
        <f t="shared" si="35"/>
        <v>467</v>
      </c>
      <c r="CQ20" s="334">
        <f t="shared" si="35"/>
        <v>1167</v>
      </c>
      <c r="CR20" s="252">
        <f t="shared" si="35"/>
        <v>714</v>
      </c>
      <c r="CS20" s="252">
        <f t="shared" si="35"/>
        <v>817</v>
      </c>
      <c r="CT20" s="252">
        <f t="shared" si="35"/>
        <v>463</v>
      </c>
      <c r="CU20" s="252">
        <f t="shared" si="35"/>
        <v>449</v>
      </c>
      <c r="CV20" s="252">
        <f t="shared" si="35"/>
        <v>370</v>
      </c>
      <c r="CW20" s="252">
        <f t="shared" si="35"/>
        <v>233</v>
      </c>
      <c r="CX20" s="252">
        <f t="shared" si="35"/>
        <v>400</v>
      </c>
      <c r="CY20" s="252">
        <f t="shared" si="36"/>
        <v>683</v>
      </c>
      <c r="CZ20" s="252">
        <f t="shared" si="36"/>
        <v>-361</v>
      </c>
      <c r="DA20" s="252">
        <f t="shared" si="36"/>
        <v>-428</v>
      </c>
      <c r="DB20" s="365">
        <f t="shared" si="36"/>
        <v>-329</v>
      </c>
      <c r="DC20" s="365">
        <f t="shared" si="36"/>
        <v>-1363</v>
      </c>
      <c r="DD20" s="365">
        <f t="shared" si="36"/>
        <v>-862</v>
      </c>
      <c r="DE20" s="365">
        <f t="shared" si="36"/>
        <v>-653</v>
      </c>
      <c r="DF20" s="365">
        <f t="shared" si="36"/>
        <v>-346</v>
      </c>
      <c r="DG20" s="365">
        <f t="shared" si="36"/>
        <v>-360</v>
      </c>
      <c r="DH20" s="365">
        <f t="shared" si="36"/>
        <v>-371</v>
      </c>
      <c r="DI20" s="365">
        <f t="shared" si="37"/>
        <v>-398</v>
      </c>
      <c r="DJ20" s="365">
        <f t="shared" si="37"/>
        <v>-428</v>
      </c>
      <c r="DK20" s="365">
        <f t="shared" si="37"/>
        <v>-599</v>
      </c>
      <c r="DL20" s="365">
        <f t="shared" si="37"/>
        <v>-443</v>
      </c>
      <c r="DM20" s="365">
        <f t="shared" si="37"/>
        <v>-329</v>
      </c>
      <c r="DN20" s="365">
        <f t="shared" si="37"/>
        <v>-361</v>
      </c>
      <c r="DO20" s="365">
        <f t="shared" si="37"/>
        <v>-161</v>
      </c>
      <c r="DP20" s="365">
        <f t="shared" si="37"/>
        <v>-104</v>
      </c>
      <c r="DQ20" s="365">
        <f t="shared" si="37"/>
        <v>-11</v>
      </c>
      <c r="DR20" s="365"/>
      <c r="DS20" s="365"/>
      <c r="DT20" s="365"/>
      <c r="DU20" s="365"/>
      <c r="DV20" s="365"/>
      <c r="DW20" s="365"/>
      <c r="DX20" s="365"/>
      <c r="DY20" s="365"/>
      <c r="DZ20" s="365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2182</v>
      </c>
    </row>
    <row r="21" spans="1:132" s="52" customFormat="1" ht="1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1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1">
        <v>1843</v>
      </c>
      <c r="BI21" s="464">
        <v>1856</v>
      </c>
      <c r="BJ21" s="528">
        <v>1905</v>
      </c>
      <c r="BK21" s="291">
        <v>1863</v>
      </c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-43</v>
      </c>
      <c r="BV21" s="77">
        <f t="shared" si="33"/>
        <v>667</v>
      </c>
      <c r="BW21" s="77">
        <f t="shared" si="33"/>
        <v>774</v>
      </c>
      <c r="BX21" s="77">
        <f t="shared" si="33"/>
        <v>810</v>
      </c>
      <c r="BY21" s="77">
        <f t="shared" si="33"/>
        <v>394</v>
      </c>
      <c r="BZ21" s="77">
        <f t="shared" si="33"/>
        <v>607</v>
      </c>
      <c r="CA21" s="77">
        <f t="shared" si="33"/>
        <v>525</v>
      </c>
      <c r="CB21" s="77">
        <f t="shared" si="33"/>
        <v>545</v>
      </c>
      <c r="CC21" s="77">
        <f t="shared" si="33"/>
        <v>435</v>
      </c>
      <c r="CD21" s="385">
        <f t="shared" si="33"/>
        <v>211</v>
      </c>
      <c r="CE21" s="408">
        <f t="shared" si="34"/>
        <v>701</v>
      </c>
      <c r="CF21" s="77">
        <f t="shared" si="34"/>
        <v>283</v>
      </c>
      <c r="CG21" s="77">
        <f t="shared" si="34"/>
        <v>-62</v>
      </c>
      <c r="CH21" s="77">
        <f t="shared" si="34"/>
        <v>-783</v>
      </c>
      <c r="CI21" s="77">
        <f t="shared" si="34"/>
        <v>-857</v>
      </c>
      <c r="CJ21" s="226">
        <f t="shared" si="34"/>
        <v>-327</v>
      </c>
      <c r="CK21" s="226">
        <f t="shared" si="34"/>
        <v>-49</v>
      </c>
      <c r="CL21" s="226">
        <f t="shared" si="34"/>
        <v>-301</v>
      </c>
      <c r="CM21" s="226">
        <f t="shared" si="34"/>
        <v>-443</v>
      </c>
      <c r="CN21" s="226">
        <f t="shared" si="34"/>
        <v>292</v>
      </c>
      <c r="CO21" s="226">
        <f t="shared" si="35"/>
        <v>599</v>
      </c>
      <c r="CP21" s="365">
        <f t="shared" si="35"/>
        <v>798</v>
      </c>
      <c r="CQ21" s="334">
        <f t="shared" si="35"/>
        <v>1248</v>
      </c>
      <c r="CR21" s="252">
        <f t="shared" si="35"/>
        <v>927</v>
      </c>
      <c r="CS21" s="252">
        <f t="shared" si="35"/>
        <v>787</v>
      </c>
      <c r="CT21" s="252">
        <f t="shared" si="35"/>
        <v>574</v>
      </c>
      <c r="CU21" s="252">
        <f t="shared" si="35"/>
        <v>553</v>
      </c>
      <c r="CV21" s="252">
        <f t="shared" si="35"/>
        <v>377</v>
      </c>
      <c r="CW21" s="252">
        <f t="shared" si="35"/>
        <v>232</v>
      </c>
      <c r="CX21" s="252">
        <f t="shared" si="35"/>
        <v>431</v>
      </c>
      <c r="CY21" s="252">
        <f t="shared" si="36"/>
        <v>746</v>
      </c>
      <c r="CZ21" s="252">
        <f t="shared" si="36"/>
        <v>-319</v>
      </c>
      <c r="DA21" s="252">
        <f t="shared" si="36"/>
        <v>-492</v>
      </c>
      <c r="DB21" s="365">
        <f t="shared" si="36"/>
        <v>-491</v>
      </c>
      <c r="DC21" s="365">
        <f t="shared" si="36"/>
        <v>-1244</v>
      </c>
      <c r="DD21" s="365">
        <f t="shared" si="36"/>
        <v>-1057</v>
      </c>
      <c r="DE21" s="365">
        <f t="shared" si="36"/>
        <v>-523</v>
      </c>
      <c r="DF21" s="365">
        <f t="shared" si="36"/>
        <v>-347</v>
      </c>
      <c r="DG21" s="365">
        <f t="shared" si="36"/>
        <v>-230</v>
      </c>
      <c r="DH21" s="365">
        <f t="shared" si="36"/>
        <v>-409</v>
      </c>
      <c r="DI21" s="365">
        <f t="shared" si="37"/>
        <v>-473</v>
      </c>
      <c r="DJ21" s="365">
        <f t="shared" si="37"/>
        <v>-480</v>
      </c>
      <c r="DK21" s="365">
        <f t="shared" si="37"/>
        <v>-619</v>
      </c>
      <c r="DL21" s="365">
        <f t="shared" si="37"/>
        <v>-417</v>
      </c>
      <c r="DM21" s="365">
        <f t="shared" si="37"/>
        <v>-444</v>
      </c>
      <c r="DN21" s="365">
        <f t="shared" si="37"/>
        <v>-417</v>
      </c>
      <c r="DO21" s="365">
        <f t="shared" si="37"/>
        <v>-321</v>
      </c>
      <c r="DP21" s="365">
        <f t="shared" si="37"/>
        <v>-28</v>
      </c>
      <c r="DQ21" s="365">
        <f t="shared" si="37"/>
        <v>-107</v>
      </c>
      <c r="DR21" s="365"/>
      <c r="DS21" s="365"/>
      <c r="DT21" s="365"/>
      <c r="DU21" s="365"/>
      <c r="DV21" s="365"/>
      <c r="DW21" s="365"/>
      <c r="DX21" s="365"/>
      <c r="DY21" s="365"/>
      <c r="DZ21" s="365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1863</v>
      </c>
    </row>
    <row r="22" spans="1:132" s="66" customFormat="1" ht="15">
      <c r="A22" s="141"/>
      <c r="B22" s="53" t="s">
        <v>144</v>
      </c>
      <c r="C22" s="129">
        <f t="shared" si="38" ref="C22:V22">SUM(C17:C21)</f>
        <v>139963</v>
      </c>
      <c r="D22" s="130">
        <f t="shared" si="38"/>
        <v>145089</v>
      </c>
      <c r="E22" s="130">
        <f t="shared" si="38"/>
        <v>146077</v>
      </c>
      <c r="F22" s="130">
        <f t="shared" si="38"/>
        <v>135049</v>
      </c>
      <c r="G22" s="130">
        <f t="shared" si="38"/>
        <v>139694</v>
      </c>
      <c r="H22" s="130">
        <f t="shared" si="38"/>
        <v>135671</v>
      </c>
      <c r="I22" s="130">
        <f t="shared" si="38"/>
        <v>132156</v>
      </c>
      <c r="J22" s="130">
        <f t="shared" si="38"/>
        <v>125911</v>
      </c>
      <c r="K22" s="130">
        <f t="shared" si="38"/>
        <v>134395</v>
      </c>
      <c r="L22" s="131">
        <f t="shared" si="38"/>
        <v>136611</v>
      </c>
      <c r="M22" s="130">
        <f t="shared" si="38"/>
        <v>132665</v>
      </c>
      <c r="N22" s="130">
        <f t="shared" si="38"/>
        <v>137649</v>
      </c>
      <c r="O22" s="130">
        <f t="shared" si="38"/>
        <v>145375</v>
      </c>
      <c r="P22" s="130">
        <f t="shared" si="38"/>
        <v>150161</v>
      </c>
      <c r="Q22" s="130">
        <f t="shared" si="38"/>
        <v>146259</v>
      </c>
      <c r="R22" s="130">
        <f t="shared" si="38"/>
        <v>145946</v>
      </c>
      <c r="S22" s="130">
        <f t="shared" si="38"/>
        <v>142606</v>
      </c>
      <c r="T22" s="130">
        <f t="shared" si="38"/>
        <v>140686</v>
      </c>
      <c r="U22" s="130">
        <f t="shared" si="38"/>
        <v>136422</v>
      </c>
      <c r="V22" s="130">
        <f t="shared" si="38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2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2">
        <v>137855</v>
      </c>
      <c r="BI22" s="465">
        <v>138691</v>
      </c>
      <c r="BJ22" s="529">
        <v>144666</v>
      </c>
      <c r="BK22" s="292">
        <v>150251</v>
      </c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5412</v>
      </c>
      <c r="BV22" s="132">
        <f t="shared" si="39"/>
        <v>5072</v>
      </c>
      <c r="BW22" s="132">
        <f t="shared" si="39"/>
        <v>182</v>
      </c>
      <c r="BX22" s="132">
        <f t="shared" si="39"/>
        <v>10897</v>
      </c>
      <c r="BY22" s="132">
        <f t="shared" si="39"/>
        <v>2912</v>
      </c>
      <c r="BZ22" s="132">
        <f t="shared" si="40" ref="BZ22:CH22">SUM(BZ17:BZ21)</f>
        <v>5015</v>
      </c>
      <c r="CA22" s="132">
        <f t="shared" si="40"/>
        <v>4266</v>
      </c>
      <c r="CB22" s="132">
        <f t="shared" si="40"/>
        <v>14438</v>
      </c>
      <c r="CC22" s="132">
        <f t="shared" si="40"/>
        <v>10129</v>
      </c>
      <c r="CD22" s="386">
        <f t="shared" si="40"/>
        <v>4444</v>
      </c>
      <c r="CE22" s="409">
        <f t="shared" si="40"/>
        <v>4712</v>
      </c>
      <c r="CF22" s="132">
        <f t="shared" si="40"/>
        <v>754</v>
      </c>
      <c r="CG22" s="132">
        <f t="shared" si="40"/>
        <v>-10304</v>
      </c>
      <c r="CH22" s="132">
        <f t="shared" si="40"/>
        <v>-9037</v>
      </c>
      <c r="CI22" s="132">
        <f t="shared" si="41" ref="CI22:CJ22">SUM(CI17:CI21)</f>
        <v>-8571</v>
      </c>
      <c r="CJ22" s="227">
        <f t="shared" si="41"/>
        <v>-8896</v>
      </c>
      <c r="CK22" s="227">
        <f t="shared" si="42" ref="CK22:CL22">SUM(CK17:CK21)</f>
        <v>-8863</v>
      </c>
      <c r="CL22" s="227">
        <f t="shared" si="42"/>
        <v>-11244</v>
      </c>
      <c r="CM22" s="227">
        <f t="shared" si="43" ref="CM22:CN22">SUM(CM17:CM21)</f>
        <v>-7451</v>
      </c>
      <c r="CN22" s="227">
        <f t="shared" si="43"/>
        <v>309</v>
      </c>
      <c r="CO22" s="227">
        <f t="shared" si="44" ref="CO22:CQ22">SUM(CO17:CO21)</f>
        <v>-2911</v>
      </c>
      <c r="CP22" s="366">
        <f t="shared" si="44"/>
        <v>-9514</v>
      </c>
      <c r="CQ22" s="335">
        <f t="shared" si="44"/>
        <v>6679</v>
      </c>
      <c r="CR22" s="253">
        <f t="shared" si="45" ref="CR22">SUM(CR17:CR21)</f>
        <v>1747</v>
      </c>
      <c r="CS22" s="253">
        <f t="shared" si="46" ref="CS22">SUM(CS17:CS21)</f>
        <v>4388</v>
      </c>
      <c r="CT22" s="253">
        <f t="shared" si="47" ref="CT22">SUM(CT17:CT21)</f>
        <v>3070</v>
      </c>
      <c r="CU22" s="253">
        <f t="shared" si="48" ref="CU22">SUM(CU17:CU21)</f>
        <v>550</v>
      </c>
      <c r="CV22" s="253">
        <f t="shared" si="49" ref="CV22">SUM(CV17:CV21)</f>
        <v>1599</v>
      </c>
      <c r="CW22" s="253">
        <f t="shared" si="50" ref="CW22">SUM(CW17:CW21)</f>
        <v>2814</v>
      </c>
      <c r="CX22" s="253">
        <f t="shared" si="51" ref="CX22">SUM(CX17:CX21)</f>
        <v>2810</v>
      </c>
      <c r="CY22" s="253">
        <f t="shared" si="52" ref="CY22">SUM(CY17:CY21)</f>
        <v>6058</v>
      </c>
      <c r="CZ22" s="253">
        <f t="shared" si="53" ref="CZ22">SUM(CZ17:CZ21)</f>
        <v>-8624</v>
      </c>
      <c r="DA22" s="253">
        <f t="shared" si="54" ref="DA22">SUM(DA17:DA21)</f>
        <v>-7952</v>
      </c>
      <c r="DB22" s="366">
        <f t="shared" si="55" ref="DB22">SUM(DB17:DB21)</f>
        <v>5177</v>
      </c>
      <c r="DC22" s="366">
        <f t="shared" si="56" ref="DC22">SUM(DC17:DC21)</f>
        <v>-5046</v>
      </c>
      <c r="DD22" s="366">
        <f t="shared" si="57" ref="DD22">SUM(DD17:DD21)</f>
        <v>2659</v>
      </c>
      <c r="DE22" s="366">
        <f t="shared" si="58" ref="DE22">SUM(DE17:DE21)</f>
        <v>4553</v>
      </c>
      <c r="DF22" s="366">
        <f t="shared" si="59" ref="DF22:DG22">SUM(DF17:DF21)</f>
        <v>4381</v>
      </c>
      <c r="DG22" s="366">
        <f t="shared" si="59"/>
        <v>1939</v>
      </c>
      <c r="DH22" s="366">
        <f t="shared" si="60" ref="DH22">SUM(DH17:DH21)</f>
        <v>3197</v>
      </c>
      <c r="DI22" s="366">
        <f t="shared" si="61" ref="DI22">SUM(DI17:DI21)</f>
        <v>6487</v>
      </c>
      <c r="DJ22" s="366">
        <f t="shared" si="62" ref="DJ22:DK22">SUM(DJ17:DJ21)</f>
        <v>1621</v>
      </c>
      <c r="DK22" s="366">
        <f t="shared" si="62"/>
        <v>616</v>
      </c>
      <c r="DL22" s="366">
        <f t="shared" si="63" ref="DL22:DM22">SUM(DL17:DL21)</f>
        <v>1608</v>
      </c>
      <c r="DM22" s="366">
        <f t="shared" si="63"/>
        <v>4444</v>
      </c>
      <c r="DN22" s="366">
        <f t="shared" si="64" ref="DN22:DO22">SUM(DN17:DN21)</f>
        <v>1137</v>
      </c>
      <c r="DO22" s="366">
        <f t="shared" si="64"/>
        <v>-319</v>
      </c>
      <c r="DP22" s="366">
        <f t="shared" si="65" ref="DP22:DQ22">SUM(DP17:DP21)</f>
        <v>1857</v>
      </c>
      <c r="DQ22" s="366">
        <f t="shared" si="65"/>
        <v>6239</v>
      </c>
      <c r="DR22" s="366"/>
      <c r="DS22" s="366"/>
      <c r="DT22" s="366"/>
      <c r="DU22" s="366"/>
      <c r="DV22" s="366"/>
      <c r="DW22" s="366"/>
      <c r="DX22" s="366"/>
      <c r="DY22" s="366"/>
      <c r="DZ22" s="366"/>
      <c r="EB22" s="78">
        <f>SUM(EB17:EB21)</f>
        <v>150251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6"/>
      <c r="BJ23" s="530"/>
      <c r="BK23" s="293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B23" s="83"/>
    </row>
    <row r="24" spans="1:132" s="52" customFormat="1" ht="1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1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1">
        <v>36731</v>
      </c>
      <c r="BI24" s="464">
        <v>39993</v>
      </c>
      <c r="BJ24" s="528">
        <v>42840</v>
      </c>
      <c r="BK24" s="291">
        <v>41166</v>
      </c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3154</v>
      </c>
      <c r="BV24" s="77">
        <f t="shared" si="66"/>
        <v>-4999</v>
      </c>
      <c r="BW24" s="77">
        <f t="shared" si="66"/>
        <v>-8265</v>
      </c>
      <c r="BX24" s="77">
        <f t="shared" si="66"/>
        <v>868</v>
      </c>
      <c r="BY24" s="77">
        <f t="shared" si="66"/>
        <v>-8659</v>
      </c>
      <c r="BZ24" s="77">
        <f t="shared" si="66"/>
        <v>-1629</v>
      </c>
      <c r="CA24" s="77">
        <f t="shared" si="66"/>
        <v>-5232</v>
      </c>
      <c r="CB24" s="77">
        <f t="shared" si="66"/>
        <v>379</v>
      </c>
      <c r="CC24" s="77">
        <f t="shared" si="66"/>
        <v>-4133</v>
      </c>
      <c r="CD24" s="385">
        <f t="shared" si="66"/>
        <v>-5775</v>
      </c>
      <c r="CE24" s="408">
        <f t="shared" si="67" ref="CE24:CN28">Y24-M24</f>
        <v>-5052</v>
      </c>
      <c r="CF24" s="77">
        <f t="shared" si="67"/>
        <v>-4956</v>
      </c>
      <c r="CG24" s="77">
        <f t="shared" si="67"/>
        <v>-9083</v>
      </c>
      <c r="CH24" s="77">
        <f t="shared" si="67"/>
        <v>-2428</v>
      </c>
      <c r="CI24" s="77">
        <f t="shared" si="67"/>
        <v>2413</v>
      </c>
      <c r="CJ24" s="226">
        <f t="shared" si="67"/>
        <v>-301</v>
      </c>
      <c r="CK24" s="226">
        <f t="shared" si="67"/>
        <v>4072</v>
      </c>
      <c r="CL24" s="226">
        <f t="shared" si="67"/>
        <v>1649</v>
      </c>
      <c r="CM24" s="226">
        <f t="shared" si="67"/>
        <v>3491</v>
      </c>
      <c r="CN24" s="226">
        <f t="shared" si="67"/>
        <v>5231</v>
      </c>
      <c r="CO24" s="226">
        <f t="shared" si="68" ref="CO24:CX28">AI24-W24</f>
        <v>4018</v>
      </c>
      <c r="CP24" s="365">
        <f t="shared" si="68"/>
        <v>1975</v>
      </c>
      <c r="CQ24" s="334">
        <f t="shared" si="68"/>
        <v>9885</v>
      </c>
      <c r="CR24" s="252">
        <f t="shared" si="68"/>
        <v>2402</v>
      </c>
      <c r="CS24" s="252">
        <f t="shared" si="68"/>
        <v>2209</v>
      </c>
      <c r="CT24" s="252">
        <f t="shared" si="68"/>
        <v>2696</v>
      </c>
      <c r="CU24" s="252">
        <f t="shared" si="68"/>
        <v>-95</v>
      </c>
      <c r="CV24" s="252">
        <f t="shared" si="68"/>
        <v>1031</v>
      </c>
      <c r="CW24" s="252">
        <f t="shared" si="68"/>
        <v>1465</v>
      </c>
      <c r="CX24" s="252">
        <f t="shared" si="68"/>
        <v>-480</v>
      </c>
      <c r="CY24" s="252">
        <f t="shared" si="69" ref="CY24:DH28">AS24-AG24</f>
        <v>980</v>
      </c>
      <c r="CZ24" s="252">
        <f t="shared" si="69"/>
        <v>-3643</v>
      </c>
      <c r="DA24" s="252">
        <f t="shared" si="69"/>
        <v>-3226</v>
      </c>
      <c r="DB24" s="365">
        <f t="shared" si="69"/>
        <v>-323</v>
      </c>
      <c r="DC24" s="365">
        <f t="shared" si="69"/>
        <v>-5185</v>
      </c>
      <c r="DD24" s="365">
        <f t="shared" si="69"/>
        <v>244</v>
      </c>
      <c r="DE24" s="365">
        <f t="shared" si="69"/>
        <v>1034</v>
      </c>
      <c r="DF24" s="365">
        <f t="shared" si="69"/>
        <v>23</v>
      </c>
      <c r="DG24" s="365">
        <f t="shared" si="69"/>
        <v>-569</v>
      </c>
      <c r="DH24" s="365">
        <f t="shared" si="69"/>
        <v>294</v>
      </c>
      <c r="DI24" s="365">
        <f t="shared" si="70" ref="DI24:DQ28">BC24-AQ24</f>
        <v>1562</v>
      </c>
      <c r="DJ24" s="365">
        <f t="shared" si="70"/>
        <v>-2025</v>
      </c>
      <c r="DK24" s="365">
        <f t="shared" si="70"/>
        <v>-977</v>
      </c>
      <c r="DL24" s="365">
        <f t="shared" si="70"/>
        <v>-785</v>
      </c>
      <c r="DM24" s="365">
        <f t="shared" si="70"/>
        <v>1559</v>
      </c>
      <c r="DN24" s="365">
        <f t="shared" si="70"/>
        <v>638</v>
      </c>
      <c r="DO24" s="365">
        <f t="shared" si="70"/>
        <v>-1056</v>
      </c>
      <c r="DP24" s="365">
        <f t="shared" si="70"/>
        <v>1205</v>
      </c>
      <c r="DQ24" s="365">
        <f t="shared" si="70"/>
        <v>-145</v>
      </c>
      <c r="DR24" s="365"/>
      <c r="DS24" s="365"/>
      <c r="DT24" s="365"/>
      <c r="DU24" s="365"/>
      <c r="DV24" s="365"/>
      <c r="DW24" s="365"/>
      <c r="DX24" s="365"/>
      <c r="DY24" s="365"/>
      <c r="DZ24" s="365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41166</v>
      </c>
    </row>
    <row r="25" spans="1:132" s="52" customFormat="1" ht="1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1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1">
        <v>5949</v>
      </c>
      <c r="BI25" s="464">
        <v>8141</v>
      </c>
      <c r="BJ25" s="528">
        <v>7535</v>
      </c>
      <c r="BK25" s="291">
        <v>7576</v>
      </c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-290</v>
      </c>
      <c r="BV25" s="77">
        <f t="shared" si="66"/>
        <v>-842</v>
      </c>
      <c r="BW25" s="77">
        <f t="shared" si="66"/>
        <v>-2352</v>
      </c>
      <c r="BX25" s="77">
        <f t="shared" si="66"/>
        <v>242</v>
      </c>
      <c r="BY25" s="77">
        <f t="shared" si="66"/>
        <v>-797</v>
      </c>
      <c r="BZ25" s="77">
        <f t="shared" si="66"/>
        <v>58</v>
      </c>
      <c r="CA25" s="77">
        <f t="shared" si="66"/>
        <v>-465</v>
      </c>
      <c r="CB25" s="77">
        <f t="shared" si="66"/>
        <v>75</v>
      </c>
      <c r="CC25" s="77">
        <f t="shared" si="66"/>
        <v>-8</v>
      </c>
      <c r="CD25" s="385">
        <f t="shared" si="66"/>
        <v>19</v>
      </c>
      <c r="CE25" s="408">
        <f t="shared" si="67"/>
        <v>-399</v>
      </c>
      <c r="CF25" s="77">
        <f t="shared" si="67"/>
        <v>1101</v>
      </c>
      <c r="CG25" s="77">
        <f t="shared" si="67"/>
        <v>317</v>
      </c>
      <c r="CH25" s="77">
        <f t="shared" si="67"/>
        <v>1172</v>
      </c>
      <c r="CI25" s="77">
        <f t="shared" si="67"/>
        <v>1088</v>
      </c>
      <c r="CJ25" s="226">
        <f t="shared" si="67"/>
        <v>771</v>
      </c>
      <c r="CK25" s="226">
        <f t="shared" si="67"/>
        <v>807</v>
      </c>
      <c r="CL25" s="226">
        <f t="shared" si="67"/>
        <v>641</v>
      </c>
      <c r="CM25" s="226">
        <f t="shared" si="67"/>
        <v>874</v>
      </c>
      <c r="CN25" s="226">
        <f t="shared" si="67"/>
        <v>1277</v>
      </c>
      <c r="CO25" s="226">
        <f t="shared" si="68"/>
        <v>652</v>
      </c>
      <c r="CP25" s="365">
        <f t="shared" si="68"/>
        <v>-130</v>
      </c>
      <c r="CQ25" s="334">
        <f t="shared" si="68"/>
        <v>1816</v>
      </c>
      <c r="CR25" s="252">
        <f t="shared" si="68"/>
        <v>578</v>
      </c>
      <c r="CS25" s="252">
        <f t="shared" si="68"/>
        <v>952</v>
      </c>
      <c r="CT25" s="252">
        <f t="shared" si="68"/>
        <v>-171</v>
      </c>
      <c r="CU25" s="252">
        <f t="shared" si="68"/>
        <v>132</v>
      </c>
      <c r="CV25" s="252">
        <f t="shared" si="68"/>
        <v>-667</v>
      </c>
      <c r="CW25" s="252">
        <f t="shared" si="68"/>
        <v>318</v>
      </c>
      <c r="CX25" s="252">
        <f t="shared" si="68"/>
        <v>184</v>
      </c>
      <c r="CY25" s="252">
        <f t="shared" si="69"/>
        <v>459</v>
      </c>
      <c r="CZ25" s="252">
        <f t="shared" si="69"/>
        <v>-445</v>
      </c>
      <c r="DA25" s="252">
        <f t="shared" si="69"/>
        <v>-167</v>
      </c>
      <c r="DB25" s="365">
        <f t="shared" si="69"/>
        <v>1072</v>
      </c>
      <c r="DC25" s="365">
        <f t="shared" si="69"/>
        <v>877</v>
      </c>
      <c r="DD25" s="365">
        <f t="shared" si="69"/>
        <v>409</v>
      </c>
      <c r="DE25" s="365">
        <f t="shared" si="69"/>
        <v>18</v>
      </c>
      <c r="DF25" s="365">
        <f t="shared" si="69"/>
        <v>556</v>
      </c>
      <c r="DG25" s="365">
        <f t="shared" si="69"/>
        <v>273</v>
      </c>
      <c r="DH25" s="365">
        <f t="shared" si="69"/>
        <v>532</v>
      </c>
      <c r="DI25" s="365">
        <f t="shared" si="70"/>
        <v>679</v>
      </c>
      <c r="DJ25" s="365">
        <f t="shared" si="70"/>
        <v>-60</v>
      </c>
      <c r="DK25" s="365">
        <f t="shared" si="70"/>
        <v>208</v>
      </c>
      <c r="DL25" s="365">
        <f t="shared" si="70"/>
        <v>434</v>
      </c>
      <c r="DM25" s="365">
        <f t="shared" si="70"/>
        <v>849</v>
      </c>
      <c r="DN25" s="365">
        <f t="shared" si="70"/>
        <v>29</v>
      </c>
      <c r="DO25" s="365">
        <f t="shared" si="70"/>
        <v>857</v>
      </c>
      <c r="DP25" s="365">
        <f t="shared" si="70"/>
        <v>1066</v>
      </c>
      <c r="DQ25" s="365">
        <f t="shared" si="70"/>
        <v>1271</v>
      </c>
      <c r="DR25" s="365"/>
      <c r="DS25" s="365"/>
      <c r="DT25" s="365"/>
      <c r="DU25" s="365"/>
      <c r="DV25" s="365"/>
      <c r="DW25" s="365"/>
      <c r="DX25" s="365"/>
      <c r="DY25" s="365"/>
      <c r="DZ25" s="365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7576</v>
      </c>
    </row>
    <row r="26" spans="1:132" s="52" customFormat="1" ht="1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1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1">
        <v>3085</v>
      </c>
      <c r="BI26" s="464">
        <v>3361</v>
      </c>
      <c r="BJ26" s="528">
        <v>3204</v>
      </c>
      <c r="BK26" s="291">
        <v>3225</v>
      </c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68</v>
      </c>
      <c r="BV26" s="77">
        <f t="shared" si="66"/>
        <v>494</v>
      </c>
      <c r="BW26" s="77">
        <f t="shared" si="66"/>
        <v>371</v>
      </c>
      <c r="BX26" s="77">
        <f t="shared" si="66"/>
        <v>806</v>
      </c>
      <c r="BY26" s="77">
        <f t="shared" si="66"/>
        <v>-206</v>
      </c>
      <c r="BZ26" s="77">
        <f t="shared" si="66"/>
        <v>122</v>
      </c>
      <c r="CA26" s="77">
        <f t="shared" si="66"/>
        <v>-206</v>
      </c>
      <c r="CB26" s="77">
        <f t="shared" si="66"/>
        <v>403</v>
      </c>
      <c r="CC26" s="77">
        <f t="shared" si="66"/>
        <v>208</v>
      </c>
      <c r="CD26" s="385">
        <f t="shared" si="66"/>
        <v>-396</v>
      </c>
      <c r="CE26" s="408">
        <f t="shared" si="67"/>
        <v>575</v>
      </c>
      <c r="CF26" s="77">
        <f t="shared" si="67"/>
        <v>152</v>
      </c>
      <c r="CG26" s="77">
        <f t="shared" si="67"/>
        <v>-748</v>
      </c>
      <c r="CH26" s="77">
        <f t="shared" si="67"/>
        <v>-1653</v>
      </c>
      <c r="CI26" s="77">
        <f t="shared" si="67"/>
        <v>-788</v>
      </c>
      <c r="CJ26" s="226">
        <f t="shared" si="67"/>
        <v>-172</v>
      </c>
      <c r="CK26" s="226">
        <f t="shared" si="67"/>
        <v>203</v>
      </c>
      <c r="CL26" s="226">
        <f t="shared" si="67"/>
        <v>-252</v>
      </c>
      <c r="CM26" s="226">
        <f t="shared" si="67"/>
        <v>88</v>
      </c>
      <c r="CN26" s="226">
        <f t="shared" si="67"/>
        <v>1130</v>
      </c>
      <c r="CO26" s="226">
        <f t="shared" si="68"/>
        <v>543</v>
      </c>
      <c r="CP26" s="365">
        <f t="shared" si="68"/>
        <v>936</v>
      </c>
      <c r="CQ26" s="334">
        <f t="shared" si="68"/>
        <v>1693</v>
      </c>
      <c r="CR26" s="252">
        <f t="shared" si="68"/>
        <v>826</v>
      </c>
      <c r="CS26" s="252">
        <f t="shared" si="68"/>
        <v>940</v>
      </c>
      <c r="CT26" s="252">
        <f t="shared" si="68"/>
        <v>631</v>
      </c>
      <c r="CU26" s="252">
        <f t="shared" si="68"/>
        <v>318</v>
      </c>
      <c r="CV26" s="252">
        <f t="shared" si="68"/>
        <v>252</v>
      </c>
      <c r="CW26" s="252">
        <f t="shared" si="68"/>
        <v>176</v>
      </c>
      <c r="CX26" s="252">
        <f t="shared" si="68"/>
        <v>447</v>
      </c>
      <c r="CY26" s="252">
        <f t="shared" si="69"/>
        <v>529</v>
      </c>
      <c r="CZ26" s="252">
        <f t="shared" si="69"/>
        <v>-1124</v>
      </c>
      <c r="DA26" s="252">
        <f t="shared" si="69"/>
        <v>-768</v>
      </c>
      <c r="DB26" s="365">
        <f t="shared" si="69"/>
        <v>-956</v>
      </c>
      <c r="DC26" s="365">
        <f t="shared" si="69"/>
        <v>-1843</v>
      </c>
      <c r="DD26" s="365">
        <f t="shared" si="69"/>
        <v>-1173</v>
      </c>
      <c r="DE26" s="365">
        <f t="shared" si="69"/>
        <v>-589</v>
      </c>
      <c r="DF26" s="365">
        <f t="shared" si="69"/>
        <v>-295</v>
      </c>
      <c r="DG26" s="365">
        <f t="shared" si="69"/>
        <v>-242</v>
      </c>
      <c r="DH26" s="365">
        <f t="shared" si="69"/>
        <v>-457</v>
      </c>
      <c r="DI26" s="365">
        <f t="shared" si="70"/>
        <v>-289</v>
      </c>
      <c r="DJ26" s="365">
        <f t="shared" si="70"/>
        <v>-621</v>
      </c>
      <c r="DK26" s="365">
        <f t="shared" si="70"/>
        <v>-398</v>
      </c>
      <c r="DL26" s="365">
        <f t="shared" si="70"/>
        <v>-179</v>
      </c>
      <c r="DM26" s="365">
        <f t="shared" si="70"/>
        <v>-386</v>
      </c>
      <c r="DN26" s="365">
        <f t="shared" si="70"/>
        <v>-35</v>
      </c>
      <c r="DO26" s="365">
        <f t="shared" si="70"/>
        <v>-139</v>
      </c>
      <c r="DP26" s="365">
        <f t="shared" si="70"/>
        <v>-50</v>
      </c>
      <c r="DQ26" s="365">
        <f t="shared" si="70"/>
        <v>8</v>
      </c>
      <c r="DR26" s="365"/>
      <c r="DS26" s="365"/>
      <c r="DT26" s="365"/>
      <c r="DU26" s="365"/>
      <c r="DV26" s="365"/>
      <c r="DW26" s="365"/>
      <c r="DX26" s="365"/>
      <c r="DY26" s="365"/>
      <c r="DZ26" s="365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3225</v>
      </c>
    </row>
    <row r="27" spans="1:132" s="52" customFormat="1" ht="1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1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1">
        <v>1155</v>
      </c>
      <c r="BI27" s="464">
        <v>1293</v>
      </c>
      <c r="BJ27" s="528">
        <v>1255</v>
      </c>
      <c r="BK27" s="291">
        <v>1211</v>
      </c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7</v>
      </c>
      <c r="BV27" s="77">
        <f t="shared" si="66"/>
        <v>384</v>
      </c>
      <c r="BW27" s="77">
        <f t="shared" si="66"/>
        <v>118</v>
      </c>
      <c r="BX27" s="77">
        <f t="shared" si="66"/>
        <v>245</v>
      </c>
      <c r="BY27" s="77">
        <f t="shared" si="66"/>
        <v>-14</v>
      </c>
      <c r="BZ27" s="77">
        <f t="shared" si="66"/>
        <v>43</v>
      </c>
      <c r="CA27" s="77">
        <f t="shared" si="66"/>
        <v>-81</v>
      </c>
      <c r="CB27" s="77">
        <f t="shared" si="66"/>
        <v>100</v>
      </c>
      <c r="CC27" s="77">
        <f t="shared" si="66"/>
        <v>140</v>
      </c>
      <c r="CD27" s="385">
        <f t="shared" si="66"/>
        <v>-26</v>
      </c>
      <c r="CE27" s="408">
        <f t="shared" si="67"/>
        <v>457</v>
      </c>
      <c r="CF27" s="77">
        <f t="shared" si="67"/>
        <v>209</v>
      </c>
      <c r="CG27" s="77">
        <f t="shared" si="67"/>
        <v>-101</v>
      </c>
      <c r="CH27" s="77">
        <f t="shared" si="67"/>
        <v>-733</v>
      </c>
      <c r="CI27" s="77">
        <f t="shared" si="67"/>
        <v>-305</v>
      </c>
      <c r="CJ27" s="226">
        <f t="shared" si="67"/>
        <v>2</v>
      </c>
      <c r="CK27" s="226">
        <f t="shared" si="67"/>
        <v>158</v>
      </c>
      <c r="CL27" s="226">
        <f t="shared" si="67"/>
        <v>-91</v>
      </c>
      <c r="CM27" s="226">
        <f t="shared" si="67"/>
        <v>3</v>
      </c>
      <c r="CN27" s="226">
        <f t="shared" si="67"/>
        <v>564</v>
      </c>
      <c r="CO27" s="226">
        <f t="shared" si="68"/>
        <v>370</v>
      </c>
      <c r="CP27" s="365">
        <f t="shared" si="68"/>
        <v>490</v>
      </c>
      <c r="CQ27" s="334">
        <f t="shared" si="68"/>
        <v>946</v>
      </c>
      <c r="CR27" s="252">
        <f t="shared" si="68"/>
        <v>507</v>
      </c>
      <c r="CS27" s="252">
        <f t="shared" si="68"/>
        <v>519</v>
      </c>
      <c r="CT27" s="252">
        <f t="shared" si="68"/>
        <v>389</v>
      </c>
      <c r="CU27" s="252">
        <f t="shared" si="68"/>
        <v>286</v>
      </c>
      <c r="CV27" s="252">
        <f t="shared" si="68"/>
        <v>191</v>
      </c>
      <c r="CW27" s="252">
        <f t="shared" si="68"/>
        <v>88</v>
      </c>
      <c r="CX27" s="252">
        <f t="shared" si="68"/>
        <v>273</v>
      </c>
      <c r="CY27" s="252">
        <f t="shared" si="69"/>
        <v>355</v>
      </c>
      <c r="CZ27" s="252">
        <f t="shared" si="69"/>
        <v>-536</v>
      </c>
      <c r="DA27" s="252">
        <f t="shared" si="69"/>
        <v>-278</v>
      </c>
      <c r="DB27" s="365">
        <f t="shared" si="69"/>
        <v>-326</v>
      </c>
      <c r="DC27" s="365">
        <f t="shared" si="69"/>
        <v>-990</v>
      </c>
      <c r="DD27" s="365">
        <f t="shared" si="69"/>
        <v>-514</v>
      </c>
      <c r="DE27" s="365">
        <f t="shared" si="69"/>
        <v>-368</v>
      </c>
      <c r="DF27" s="365">
        <f t="shared" si="69"/>
        <v>-272</v>
      </c>
      <c r="DG27" s="365">
        <f t="shared" si="69"/>
        <v>-258</v>
      </c>
      <c r="DH27" s="365">
        <f t="shared" si="69"/>
        <v>-210</v>
      </c>
      <c r="DI27" s="365">
        <f t="shared" si="70"/>
        <v>-182</v>
      </c>
      <c r="DJ27" s="365">
        <f t="shared" si="70"/>
        <v>-254</v>
      </c>
      <c r="DK27" s="365">
        <f t="shared" si="70"/>
        <v>-246</v>
      </c>
      <c r="DL27" s="365">
        <f t="shared" si="70"/>
        <v>-228</v>
      </c>
      <c r="DM27" s="365">
        <f t="shared" si="70"/>
        <v>-228</v>
      </c>
      <c r="DN27" s="365">
        <f t="shared" si="70"/>
        <v>-182</v>
      </c>
      <c r="DO27" s="365">
        <f t="shared" si="70"/>
        <v>-73</v>
      </c>
      <c r="DP27" s="365">
        <f t="shared" si="70"/>
        <v>-95</v>
      </c>
      <c r="DQ27" s="365">
        <f t="shared" si="70"/>
        <v>-48</v>
      </c>
      <c r="DR27" s="365"/>
      <c r="DS27" s="365"/>
      <c r="DT27" s="365"/>
      <c r="DU27" s="365"/>
      <c r="DV27" s="365"/>
      <c r="DW27" s="365"/>
      <c r="DX27" s="365"/>
      <c r="DY27" s="365"/>
      <c r="DZ27" s="365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1211</v>
      </c>
    </row>
    <row r="28" spans="1:132" s="52" customFormat="1" ht="1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1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1">
        <v>1161</v>
      </c>
      <c r="BI28" s="464">
        <v>1194</v>
      </c>
      <c r="BJ28" s="528">
        <v>1221</v>
      </c>
      <c r="BK28" s="291">
        <v>1193</v>
      </c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-103</v>
      </c>
      <c r="BV28" s="77">
        <f t="shared" si="66"/>
        <v>396</v>
      </c>
      <c r="BW28" s="77">
        <f t="shared" si="66"/>
        <v>241</v>
      </c>
      <c r="BX28" s="77">
        <f t="shared" si="66"/>
        <v>266</v>
      </c>
      <c r="BY28" s="77">
        <f t="shared" si="66"/>
        <v>-44</v>
      </c>
      <c r="BZ28" s="77">
        <f t="shared" si="66"/>
        <v>238</v>
      </c>
      <c r="CA28" s="77">
        <f t="shared" si="66"/>
        <v>71</v>
      </c>
      <c r="CB28" s="77">
        <f t="shared" si="66"/>
        <v>92</v>
      </c>
      <c r="CC28" s="77">
        <f t="shared" si="66"/>
        <v>131</v>
      </c>
      <c r="CD28" s="385">
        <f t="shared" si="66"/>
        <v>15</v>
      </c>
      <c r="CE28" s="408">
        <f t="shared" si="67"/>
        <v>432</v>
      </c>
      <c r="CF28" s="77">
        <f t="shared" si="67"/>
        <v>57</v>
      </c>
      <c r="CG28" s="77">
        <f t="shared" si="67"/>
        <v>-42</v>
      </c>
      <c r="CH28" s="77">
        <f t="shared" si="67"/>
        <v>-624</v>
      </c>
      <c r="CI28" s="77">
        <f t="shared" si="67"/>
        <v>-368</v>
      </c>
      <c r="CJ28" s="226">
        <f t="shared" si="67"/>
        <v>41</v>
      </c>
      <c r="CK28" s="226">
        <f t="shared" si="67"/>
        <v>245</v>
      </c>
      <c r="CL28" s="226">
        <f t="shared" si="67"/>
        <v>-194</v>
      </c>
      <c r="CM28" s="226">
        <f t="shared" si="67"/>
        <v>-139</v>
      </c>
      <c r="CN28" s="226">
        <f t="shared" si="67"/>
        <v>559</v>
      </c>
      <c r="CO28" s="226">
        <f t="shared" si="68"/>
        <v>460</v>
      </c>
      <c r="CP28" s="365">
        <f t="shared" si="68"/>
        <v>655</v>
      </c>
      <c r="CQ28" s="334">
        <f t="shared" si="68"/>
        <v>852</v>
      </c>
      <c r="CR28" s="252">
        <f t="shared" si="68"/>
        <v>471</v>
      </c>
      <c r="CS28" s="252">
        <f t="shared" si="68"/>
        <v>383</v>
      </c>
      <c r="CT28" s="252">
        <f t="shared" si="68"/>
        <v>490</v>
      </c>
      <c r="CU28" s="252">
        <f t="shared" si="68"/>
        <v>308</v>
      </c>
      <c r="CV28" s="252">
        <f t="shared" si="68"/>
        <v>168</v>
      </c>
      <c r="CW28" s="252">
        <f t="shared" si="68"/>
        <v>-9</v>
      </c>
      <c r="CX28" s="252">
        <f t="shared" si="68"/>
        <v>317</v>
      </c>
      <c r="CY28" s="252">
        <f t="shared" si="69"/>
        <v>357</v>
      </c>
      <c r="CZ28" s="252">
        <f t="shared" si="69"/>
        <v>-515</v>
      </c>
      <c r="DA28" s="252">
        <f t="shared" si="69"/>
        <v>-318</v>
      </c>
      <c r="DB28" s="365">
        <f t="shared" si="69"/>
        <v>-451</v>
      </c>
      <c r="DC28" s="365">
        <f t="shared" si="69"/>
        <v>-865</v>
      </c>
      <c r="DD28" s="365">
        <f t="shared" si="69"/>
        <v>-432</v>
      </c>
      <c r="DE28" s="365">
        <f t="shared" si="69"/>
        <v>-147</v>
      </c>
      <c r="DF28" s="365">
        <f t="shared" si="69"/>
        <v>-338</v>
      </c>
      <c r="DG28" s="365">
        <f t="shared" si="69"/>
        <v>-116</v>
      </c>
      <c r="DH28" s="365">
        <f t="shared" si="69"/>
        <v>-112</v>
      </c>
      <c r="DI28" s="365">
        <f t="shared" si="70"/>
        <v>-92</v>
      </c>
      <c r="DJ28" s="365">
        <f t="shared" si="70"/>
        <v>-201</v>
      </c>
      <c r="DK28" s="365">
        <f t="shared" si="70"/>
        <v>-283</v>
      </c>
      <c r="DL28" s="365">
        <f t="shared" si="70"/>
        <v>-147</v>
      </c>
      <c r="DM28" s="365">
        <f t="shared" si="70"/>
        <v>-266</v>
      </c>
      <c r="DN28" s="365">
        <f t="shared" si="70"/>
        <v>-101</v>
      </c>
      <c r="DO28" s="365">
        <f t="shared" si="70"/>
        <v>-142</v>
      </c>
      <c r="DP28" s="365">
        <f t="shared" si="70"/>
        <v>-9</v>
      </c>
      <c r="DQ28" s="365">
        <f t="shared" si="70"/>
        <v>-87</v>
      </c>
      <c r="DR28" s="365"/>
      <c r="DS28" s="365"/>
      <c r="DT28" s="365"/>
      <c r="DU28" s="365"/>
      <c r="DV28" s="365"/>
      <c r="DW28" s="365"/>
      <c r="DX28" s="365"/>
      <c r="DY28" s="365"/>
      <c r="DZ28" s="365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1193</v>
      </c>
    </row>
    <row r="29" spans="1:132" s="66" customFormat="1" ht="15">
      <c r="A29" s="141"/>
      <c r="B29" s="53" t="s">
        <v>144</v>
      </c>
      <c r="C29" s="129">
        <f t="shared" si="71" ref="C29:V29">SUM(C24:C28)</f>
        <v>55242</v>
      </c>
      <c r="D29" s="130">
        <f t="shared" si="71"/>
        <v>55868</v>
      </c>
      <c r="E29" s="130">
        <f t="shared" si="71"/>
        <v>51653</v>
      </c>
      <c r="F29" s="130">
        <f t="shared" si="71"/>
        <v>41009</v>
      </c>
      <c r="G29" s="130">
        <f t="shared" si="71"/>
        <v>47451</v>
      </c>
      <c r="H29" s="130">
        <f t="shared" si="71"/>
        <v>40626</v>
      </c>
      <c r="I29" s="130">
        <f t="shared" si="71"/>
        <v>43831</v>
      </c>
      <c r="J29" s="130">
        <f t="shared" si="71"/>
        <v>41090</v>
      </c>
      <c r="K29" s="130">
        <f t="shared" si="71"/>
        <v>49497</v>
      </c>
      <c r="L29" s="131">
        <f t="shared" si="71"/>
        <v>50953</v>
      </c>
      <c r="M29" s="130">
        <f t="shared" si="71"/>
        <v>51336</v>
      </c>
      <c r="N29" s="130">
        <f t="shared" si="71"/>
        <v>54057</v>
      </c>
      <c r="O29" s="130">
        <f t="shared" si="71"/>
        <v>58078</v>
      </c>
      <c r="P29" s="130">
        <f t="shared" si="71"/>
        <v>51301</v>
      </c>
      <c r="Q29" s="130">
        <f t="shared" si="71"/>
        <v>41766</v>
      </c>
      <c r="R29" s="130">
        <f t="shared" si="71"/>
        <v>43436</v>
      </c>
      <c r="S29" s="130">
        <f t="shared" si="71"/>
        <v>37731</v>
      </c>
      <c r="T29" s="130">
        <f t="shared" si="71"/>
        <v>39458</v>
      </c>
      <c r="U29" s="130">
        <f t="shared" si="71"/>
        <v>37918</v>
      </c>
      <c r="V29" s="130">
        <f t="shared" si="71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2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2">
        <v>48081</v>
      </c>
      <c r="BI29" s="465">
        <v>53982</v>
      </c>
      <c r="BJ29" s="529">
        <v>56055</v>
      </c>
      <c r="BK29" s="292">
        <v>54371</v>
      </c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2836</v>
      </c>
      <c r="BV29" s="132">
        <f t="shared" si="72"/>
        <v>-4567</v>
      </c>
      <c r="BW29" s="132">
        <f t="shared" si="72"/>
        <v>-9887</v>
      </c>
      <c r="BX29" s="132">
        <f t="shared" si="72"/>
        <v>2427</v>
      </c>
      <c r="BY29" s="132">
        <f t="shared" si="72"/>
        <v>-9720</v>
      </c>
      <c r="BZ29" s="132">
        <f t="shared" si="73" ref="BZ29:CH29">SUM(BZ24:BZ28)</f>
        <v>-1168</v>
      </c>
      <c r="CA29" s="132">
        <f t="shared" si="73"/>
        <v>-5913</v>
      </c>
      <c r="CB29" s="132">
        <f t="shared" si="73"/>
        <v>1049</v>
      </c>
      <c r="CC29" s="132">
        <f t="shared" si="73"/>
        <v>-3662</v>
      </c>
      <c r="CD29" s="386">
        <f t="shared" si="73"/>
        <v>-6163</v>
      </c>
      <c r="CE29" s="409">
        <f t="shared" si="73"/>
        <v>-3987</v>
      </c>
      <c r="CF29" s="132">
        <f t="shared" si="73"/>
        <v>-3437</v>
      </c>
      <c r="CG29" s="132">
        <f t="shared" si="73"/>
        <v>-9657</v>
      </c>
      <c r="CH29" s="132">
        <f t="shared" si="73"/>
        <v>-4266</v>
      </c>
      <c r="CI29" s="132">
        <f t="shared" si="74" ref="CI29:CJ29">SUM(CI24:CI28)</f>
        <v>2040</v>
      </c>
      <c r="CJ29" s="227">
        <f t="shared" si="74"/>
        <v>341</v>
      </c>
      <c r="CK29" s="227">
        <f t="shared" si="75" ref="CK29:CL29">SUM(CK24:CK28)</f>
        <v>5485</v>
      </c>
      <c r="CL29" s="227">
        <f t="shared" si="75"/>
        <v>1753</v>
      </c>
      <c r="CM29" s="227">
        <f t="shared" si="76" ref="CM29:CN29">SUM(CM24:CM28)</f>
        <v>4317</v>
      </c>
      <c r="CN29" s="227">
        <f t="shared" si="76"/>
        <v>8761</v>
      </c>
      <c r="CO29" s="227">
        <f t="shared" si="77" ref="CO29:CQ29">SUM(CO24:CO28)</f>
        <v>6043</v>
      </c>
      <c r="CP29" s="366">
        <f t="shared" si="77"/>
        <v>3926</v>
      </c>
      <c r="CQ29" s="335">
        <f t="shared" si="77"/>
        <v>15192</v>
      </c>
      <c r="CR29" s="253">
        <f t="shared" si="78" ref="CR29">SUM(CR24:CR28)</f>
        <v>4784</v>
      </c>
      <c r="CS29" s="253">
        <f t="shared" si="79" ref="CS29">SUM(CS24:CS28)</f>
        <v>5003</v>
      </c>
      <c r="CT29" s="253">
        <f t="shared" si="80" ref="CT29">SUM(CT24:CT28)</f>
        <v>4035</v>
      </c>
      <c r="CU29" s="253">
        <f t="shared" si="81" ref="CU29">SUM(CU24:CU28)</f>
        <v>949</v>
      </c>
      <c r="CV29" s="253">
        <f t="shared" si="82" ref="CV29">SUM(CV24:CV28)</f>
        <v>975</v>
      </c>
      <c r="CW29" s="253">
        <f t="shared" si="83" ref="CW29">SUM(CW24:CW28)</f>
        <v>2038</v>
      </c>
      <c r="CX29" s="253">
        <f t="shared" si="84" ref="CX29">SUM(CX24:CX28)</f>
        <v>741</v>
      </c>
      <c r="CY29" s="253">
        <f t="shared" si="85" ref="CY29">SUM(CY24:CY28)</f>
        <v>2680</v>
      </c>
      <c r="CZ29" s="253">
        <f t="shared" si="86" ref="CZ29">SUM(CZ24:CZ28)</f>
        <v>-6263</v>
      </c>
      <c r="DA29" s="253">
        <f t="shared" si="87" ref="DA29">SUM(DA24:DA28)</f>
        <v>-4757</v>
      </c>
      <c r="DB29" s="366">
        <f t="shared" si="88" ref="DB29">SUM(DB24:DB28)</f>
        <v>-984</v>
      </c>
      <c r="DC29" s="366">
        <f t="shared" si="89" ref="DC29">SUM(DC24:DC28)</f>
        <v>-8006</v>
      </c>
      <c r="DD29" s="366">
        <f t="shared" si="90" ref="DD29">SUM(DD24:DD28)</f>
        <v>-1466</v>
      </c>
      <c r="DE29" s="366">
        <f t="shared" si="91" ref="DE29">SUM(DE24:DE28)</f>
        <v>-52</v>
      </c>
      <c r="DF29" s="366">
        <f t="shared" si="92" ref="DF29:DG29">SUM(DF24:DF28)</f>
        <v>-326</v>
      </c>
      <c r="DG29" s="366">
        <f t="shared" si="92"/>
        <v>-912</v>
      </c>
      <c r="DH29" s="366">
        <f t="shared" si="93" ref="DH29">SUM(DH24:DH28)</f>
        <v>47</v>
      </c>
      <c r="DI29" s="366">
        <f t="shared" si="94" ref="DI29">SUM(DI24:DI28)</f>
        <v>1678</v>
      </c>
      <c r="DJ29" s="366">
        <f t="shared" si="95" ref="DJ29:DK29">SUM(DJ24:DJ28)</f>
        <v>-3161</v>
      </c>
      <c r="DK29" s="366">
        <f t="shared" si="95"/>
        <v>-1696</v>
      </c>
      <c r="DL29" s="366">
        <f t="shared" si="96" ref="DL29:DM29">SUM(DL24:DL28)</f>
        <v>-905</v>
      </c>
      <c r="DM29" s="366">
        <f t="shared" si="96"/>
        <v>1528</v>
      </c>
      <c r="DN29" s="366">
        <f t="shared" si="97" ref="DN29:DO29">SUM(DN24:DN28)</f>
        <v>349</v>
      </c>
      <c r="DO29" s="366">
        <f t="shared" si="97"/>
        <v>-553</v>
      </c>
      <c r="DP29" s="366">
        <f t="shared" si="98" ref="DP29:DQ29">SUM(DP24:DP28)</f>
        <v>2117</v>
      </c>
      <c r="DQ29" s="366">
        <f t="shared" si="98"/>
        <v>999</v>
      </c>
      <c r="DR29" s="366"/>
      <c r="DS29" s="366"/>
      <c r="DT29" s="366"/>
      <c r="DU29" s="366"/>
      <c r="DV29" s="366"/>
      <c r="DW29" s="366"/>
      <c r="DX29" s="366"/>
      <c r="DY29" s="366"/>
      <c r="DZ29" s="366"/>
      <c r="EB29" s="78">
        <f>SUM(EB24:EB28)</f>
        <v>54371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6"/>
      <c r="BJ30" s="530"/>
      <c r="BK30" s="293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367"/>
      <c r="DS30" s="367"/>
      <c r="DT30" s="367"/>
      <c r="DU30" s="367"/>
      <c r="DV30" s="367"/>
      <c r="DW30" s="367"/>
      <c r="DX30" s="367"/>
      <c r="DY30" s="367"/>
      <c r="DZ30" s="367"/>
      <c r="EB30" s="83"/>
    </row>
    <row r="31" spans="1:132" s="52" customFormat="1" ht="1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1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1">
        <v>14170</v>
      </c>
      <c r="BI31" s="464">
        <v>12150</v>
      </c>
      <c r="BJ31" s="528">
        <v>16057</v>
      </c>
      <c r="BK31" s="291">
        <v>19227</v>
      </c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1247</v>
      </c>
      <c r="BV31" s="77">
        <f t="shared" si="99"/>
        <v>1492</v>
      </c>
      <c r="BW31" s="77">
        <f t="shared" si="99"/>
        <v>-3004</v>
      </c>
      <c r="BX31" s="77">
        <f t="shared" si="99"/>
        <v>-3609</v>
      </c>
      <c r="BY31" s="77">
        <f t="shared" si="99"/>
        <v>-653</v>
      </c>
      <c r="BZ31" s="77">
        <f t="shared" si="99"/>
        <v>-5720</v>
      </c>
      <c r="CA31" s="77">
        <f t="shared" si="99"/>
        <v>-1542</v>
      </c>
      <c r="CB31" s="77">
        <f t="shared" si="99"/>
        <v>-863</v>
      </c>
      <c r="CC31" s="77">
        <f t="shared" si="99"/>
        <v>-447</v>
      </c>
      <c r="CD31" s="385">
        <f t="shared" si="99"/>
        <v>-3201</v>
      </c>
      <c r="CE31" s="408">
        <f t="shared" si="100" ref="CE31:CN35">Y31-M31</f>
        <v>-3381</v>
      </c>
      <c r="CF31" s="77">
        <f t="shared" si="100"/>
        <v>-6819</v>
      </c>
      <c r="CG31" s="77">
        <f t="shared" si="100"/>
        <v>-5466</v>
      </c>
      <c r="CH31" s="77">
        <f t="shared" si="100"/>
        <v>-4740</v>
      </c>
      <c r="CI31" s="77">
        <f t="shared" si="100"/>
        <v>-3578</v>
      </c>
      <c r="CJ31" s="226">
        <f t="shared" si="100"/>
        <v>-935</v>
      </c>
      <c r="CK31" s="226">
        <f t="shared" si="100"/>
        <v>-1602</v>
      </c>
      <c r="CL31" s="226">
        <f t="shared" si="100"/>
        <v>893</v>
      </c>
      <c r="CM31" s="226">
        <f t="shared" si="100"/>
        <v>1810</v>
      </c>
      <c r="CN31" s="226">
        <f t="shared" si="100"/>
        <v>3192</v>
      </c>
      <c r="CO31" s="226">
        <f t="shared" si="101" ref="CO31:CX35">AI31-W31</f>
        <v>2695</v>
      </c>
      <c r="CP31" s="365">
        <f t="shared" si="101"/>
        <v>515</v>
      </c>
      <c r="CQ31" s="334">
        <f t="shared" si="101"/>
        <v>1270</v>
      </c>
      <c r="CR31" s="252">
        <f t="shared" si="101"/>
        <v>3417</v>
      </c>
      <c r="CS31" s="252">
        <f t="shared" si="101"/>
        <v>1841</v>
      </c>
      <c r="CT31" s="252">
        <f t="shared" si="101"/>
        <v>593</v>
      </c>
      <c r="CU31" s="252">
        <f t="shared" si="101"/>
        <v>2287</v>
      </c>
      <c r="CV31" s="252">
        <f t="shared" si="101"/>
        <v>2051</v>
      </c>
      <c r="CW31" s="252">
        <f t="shared" si="101"/>
        <v>558</v>
      </c>
      <c r="CX31" s="252">
        <f t="shared" si="101"/>
        <v>725</v>
      </c>
      <c r="CY31" s="252">
        <f t="shared" si="102" ref="CY31:DH35">AS31-AG31</f>
        <v>-411</v>
      </c>
      <c r="CZ31" s="252">
        <f t="shared" si="102"/>
        <v>-2424</v>
      </c>
      <c r="DA31" s="252">
        <f t="shared" si="102"/>
        <v>-3326</v>
      </c>
      <c r="DB31" s="365">
        <f t="shared" si="102"/>
        <v>1692</v>
      </c>
      <c r="DC31" s="365">
        <f t="shared" si="102"/>
        <v>312</v>
      </c>
      <c r="DD31" s="365">
        <f t="shared" si="102"/>
        <v>488</v>
      </c>
      <c r="DE31" s="365">
        <f t="shared" si="102"/>
        <v>806</v>
      </c>
      <c r="DF31" s="365">
        <f t="shared" si="102"/>
        <v>864</v>
      </c>
      <c r="DG31" s="365">
        <f t="shared" si="102"/>
        <v>-1365</v>
      </c>
      <c r="DH31" s="365">
        <f t="shared" si="102"/>
        <v>-782</v>
      </c>
      <c r="DI31" s="365">
        <f t="shared" si="103" ref="DI31:DQ35">BC31-AQ31</f>
        <v>82</v>
      </c>
      <c r="DJ31" s="365">
        <f t="shared" si="103"/>
        <v>320</v>
      </c>
      <c r="DK31" s="365">
        <f t="shared" si="103"/>
        <v>231</v>
      </c>
      <c r="DL31" s="365">
        <f t="shared" si="103"/>
        <v>-196</v>
      </c>
      <c r="DM31" s="365">
        <f t="shared" si="103"/>
        <v>400</v>
      </c>
      <c r="DN31" s="365">
        <f t="shared" si="103"/>
        <v>-1035</v>
      </c>
      <c r="DO31" s="365">
        <f t="shared" si="103"/>
        <v>-1035</v>
      </c>
      <c r="DP31" s="365">
        <f t="shared" si="103"/>
        <v>-1180</v>
      </c>
      <c r="DQ31" s="365">
        <f t="shared" si="103"/>
        <v>1824</v>
      </c>
      <c r="DR31" s="365"/>
      <c r="DS31" s="365"/>
      <c r="DT31" s="365"/>
      <c r="DU31" s="365"/>
      <c r="DV31" s="365"/>
      <c r="DW31" s="365"/>
      <c r="DX31" s="365"/>
      <c r="DY31" s="365"/>
      <c r="DZ31" s="365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19227</v>
      </c>
    </row>
    <row r="32" spans="1:132" s="52" customFormat="1" ht="1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1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1">
        <v>3071</v>
      </c>
      <c r="BI32" s="464">
        <v>2992</v>
      </c>
      <c r="BJ32" s="528">
        <v>4650</v>
      </c>
      <c r="BK32" s="291">
        <v>4416</v>
      </c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-183</v>
      </c>
      <c r="BV32" s="77">
        <f t="shared" si="99"/>
        <v>-355</v>
      </c>
      <c r="BW32" s="77">
        <f t="shared" si="99"/>
        <v>-957</v>
      </c>
      <c r="BX32" s="77">
        <f t="shared" si="99"/>
        <v>-1271</v>
      </c>
      <c r="BY32" s="77">
        <f t="shared" si="99"/>
        <v>-185</v>
      </c>
      <c r="BZ32" s="77">
        <f t="shared" si="99"/>
        <v>-723</v>
      </c>
      <c r="CA32" s="77">
        <f t="shared" si="99"/>
        <v>-108</v>
      </c>
      <c r="CB32" s="77">
        <f t="shared" si="99"/>
        <v>-142</v>
      </c>
      <c r="CC32" s="77">
        <f t="shared" si="99"/>
        <v>-56</v>
      </c>
      <c r="CD32" s="385">
        <f t="shared" si="99"/>
        <v>-275</v>
      </c>
      <c r="CE32" s="408">
        <f t="shared" si="100"/>
        <v>-410</v>
      </c>
      <c r="CF32" s="77">
        <f t="shared" si="100"/>
        <v>-705</v>
      </c>
      <c r="CG32" s="77">
        <f t="shared" si="100"/>
        <v>134</v>
      </c>
      <c r="CH32" s="77">
        <f t="shared" si="100"/>
        <v>409</v>
      </c>
      <c r="CI32" s="77">
        <f t="shared" si="100"/>
        <v>195</v>
      </c>
      <c r="CJ32" s="226">
        <f t="shared" si="100"/>
        <v>827</v>
      </c>
      <c r="CK32" s="226">
        <f t="shared" si="100"/>
        <v>300</v>
      </c>
      <c r="CL32" s="226">
        <f t="shared" si="100"/>
        <v>474</v>
      </c>
      <c r="CM32" s="226">
        <f t="shared" si="100"/>
        <v>528</v>
      </c>
      <c r="CN32" s="226">
        <f t="shared" si="100"/>
        <v>687</v>
      </c>
      <c r="CO32" s="226">
        <f t="shared" si="101"/>
        <v>500</v>
      </c>
      <c r="CP32" s="365">
        <f t="shared" si="101"/>
        <v>-248</v>
      </c>
      <c r="CQ32" s="334">
        <f t="shared" si="101"/>
        <v>280</v>
      </c>
      <c r="CR32" s="252">
        <f t="shared" si="101"/>
        <v>1133</v>
      </c>
      <c r="CS32" s="252">
        <f t="shared" si="101"/>
        <v>742</v>
      </c>
      <c r="CT32" s="252">
        <f t="shared" si="101"/>
        <v>474</v>
      </c>
      <c r="CU32" s="252">
        <f t="shared" si="101"/>
        <v>638</v>
      </c>
      <c r="CV32" s="252">
        <f t="shared" si="101"/>
        <v>414</v>
      </c>
      <c r="CW32" s="252">
        <f t="shared" si="101"/>
        <v>-678</v>
      </c>
      <c r="CX32" s="252">
        <f t="shared" si="101"/>
        <v>141</v>
      </c>
      <c r="CY32" s="252">
        <f t="shared" si="102"/>
        <v>-18</v>
      </c>
      <c r="CZ32" s="252">
        <f t="shared" si="102"/>
        <v>-137</v>
      </c>
      <c r="DA32" s="252">
        <f t="shared" si="102"/>
        <v>-236</v>
      </c>
      <c r="DB32" s="365">
        <f t="shared" si="102"/>
        <v>1040</v>
      </c>
      <c r="DC32" s="365">
        <f t="shared" si="102"/>
        <v>847</v>
      </c>
      <c r="DD32" s="365">
        <f t="shared" si="102"/>
        <v>823</v>
      </c>
      <c r="DE32" s="365">
        <f t="shared" si="102"/>
        <v>518</v>
      </c>
      <c r="DF32" s="365">
        <f t="shared" si="102"/>
        <v>297</v>
      </c>
      <c r="DG32" s="365">
        <f t="shared" si="102"/>
        <v>146</v>
      </c>
      <c r="DH32" s="365">
        <f t="shared" si="102"/>
        <v>285</v>
      </c>
      <c r="DI32" s="365">
        <f t="shared" si="103"/>
        <v>457</v>
      </c>
      <c r="DJ32" s="365">
        <f t="shared" si="103"/>
        <v>388</v>
      </c>
      <c r="DK32" s="365">
        <f t="shared" si="103"/>
        <v>135</v>
      </c>
      <c r="DL32" s="365">
        <f t="shared" si="103"/>
        <v>245</v>
      </c>
      <c r="DM32" s="365">
        <f t="shared" si="103"/>
        <v>363</v>
      </c>
      <c r="DN32" s="365">
        <f t="shared" si="103"/>
        <v>-87</v>
      </c>
      <c r="DO32" s="365">
        <f t="shared" si="103"/>
        <v>-247</v>
      </c>
      <c r="DP32" s="365">
        <f t="shared" si="103"/>
        <v>314</v>
      </c>
      <c r="DQ32" s="365">
        <f t="shared" si="103"/>
        <v>389</v>
      </c>
      <c r="DR32" s="365"/>
      <c r="DS32" s="365"/>
      <c r="DT32" s="365"/>
      <c r="DU32" s="365"/>
      <c r="DV32" s="365"/>
      <c r="DW32" s="365"/>
      <c r="DX32" s="365"/>
      <c r="DY32" s="365"/>
      <c r="DZ32" s="365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4416</v>
      </c>
    </row>
    <row r="33" spans="1:132" s="52" customFormat="1" ht="1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1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1">
        <v>920</v>
      </c>
      <c r="BI33" s="464">
        <v>920</v>
      </c>
      <c r="BJ33" s="528">
        <v>1212</v>
      </c>
      <c r="BK33" s="291">
        <v>1249</v>
      </c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73</v>
      </c>
      <c r="BV33" s="77">
        <f t="shared" si="99"/>
        <v>276</v>
      </c>
      <c r="BW33" s="77">
        <f t="shared" si="99"/>
        <v>203</v>
      </c>
      <c r="BX33" s="77">
        <f t="shared" si="99"/>
        <v>-23</v>
      </c>
      <c r="BY33" s="77">
        <f t="shared" si="99"/>
        <v>8</v>
      </c>
      <c r="BZ33" s="77">
        <f t="shared" si="99"/>
        <v>-244</v>
      </c>
      <c r="CA33" s="77">
        <f t="shared" si="99"/>
        <v>23</v>
      </c>
      <c r="CB33" s="77">
        <f t="shared" si="99"/>
        <v>29</v>
      </c>
      <c r="CC33" s="77">
        <f t="shared" si="99"/>
        <v>44</v>
      </c>
      <c r="CD33" s="385">
        <f t="shared" si="99"/>
        <v>-204</v>
      </c>
      <c r="CE33" s="408">
        <f t="shared" si="100"/>
        <v>-169</v>
      </c>
      <c r="CF33" s="77">
        <f t="shared" si="100"/>
        <v>-398</v>
      </c>
      <c r="CG33" s="77">
        <f t="shared" si="100"/>
        <v>-411</v>
      </c>
      <c r="CH33" s="77">
        <f t="shared" si="100"/>
        <v>-772</v>
      </c>
      <c r="CI33" s="77">
        <f t="shared" si="100"/>
        <v>-772</v>
      </c>
      <c r="CJ33" s="226">
        <f t="shared" si="100"/>
        <v>-138</v>
      </c>
      <c r="CK33" s="226">
        <f t="shared" si="100"/>
        <v>-75</v>
      </c>
      <c r="CL33" s="226">
        <f t="shared" si="100"/>
        <v>-16</v>
      </c>
      <c r="CM33" s="226">
        <f t="shared" si="100"/>
        <v>16</v>
      </c>
      <c r="CN33" s="226">
        <f t="shared" si="100"/>
        <v>167</v>
      </c>
      <c r="CO33" s="226">
        <f t="shared" si="101"/>
        <v>366</v>
      </c>
      <c r="CP33" s="365">
        <f t="shared" si="101"/>
        <v>100</v>
      </c>
      <c r="CQ33" s="334">
        <f t="shared" si="101"/>
        <v>641</v>
      </c>
      <c r="CR33" s="252">
        <f t="shared" si="101"/>
        <v>520</v>
      </c>
      <c r="CS33" s="252">
        <f t="shared" si="101"/>
        <v>563</v>
      </c>
      <c r="CT33" s="252">
        <f t="shared" si="101"/>
        <v>329</v>
      </c>
      <c r="CU33" s="252">
        <f t="shared" si="101"/>
        <v>323</v>
      </c>
      <c r="CV33" s="252">
        <f t="shared" si="101"/>
        <v>396</v>
      </c>
      <c r="CW33" s="252">
        <f t="shared" si="101"/>
        <v>279</v>
      </c>
      <c r="CX33" s="252">
        <f t="shared" si="101"/>
        <v>138</v>
      </c>
      <c r="CY33" s="252">
        <f t="shared" si="102"/>
        <v>266</v>
      </c>
      <c r="CZ33" s="252">
        <f t="shared" si="102"/>
        <v>4</v>
      </c>
      <c r="DA33" s="252">
        <f t="shared" si="102"/>
        <v>-412</v>
      </c>
      <c r="DB33" s="365">
        <f t="shared" si="102"/>
        <v>172</v>
      </c>
      <c r="DC33" s="365">
        <f t="shared" si="102"/>
        <v>-497</v>
      </c>
      <c r="DD33" s="365">
        <f t="shared" si="102"/>
        <v>-176</v>
      </c>
      <c r="DE33" s="365">
        <f t="shared" si="102"/>
        <v>-344</v>
      </c>
      <c r="DF33" s="365">
        <f t="shared" si="102"/>
        <v>-110</v>
      </c>
      <c r="DG33" s="365">
        <f t="shared" si="102"/>
        <v>-199</v>
      </c>
      <c r="DH33" s="365">
        <f t="shared" si="102"/>
        <v>-350</v>
      </c>
      <c r="DI33" s="365">
        <f t="shared" si="103"/>
        <v>-226</v>
      </c>
      <c r="DJ33" s="365">
        <f t="shared" si="103"/>
        <v>-90</v>
      </c>
      <c r="DK33" s="365">
        <f t="shared" si="103"/>
        <v>-266</v>
      </c>
      <c r="DL33" s="365">
        <f t="shared" si="103"/>
        <v>-134</v>
      </c>
      <c r="DM33" s="365">
        <f t="shared" si="103"/>
        <v>33</v>
      </c>
      <c r="DN33" s="365">
        <f t="shared" si="103"/>
        <v>-262</v>
      </c>
      <c r="DO33" s="365">
        <f t="shared" si="103"/>
        <v>-107</v>
      </c>
      <c r="DP33" s="365">
        <f t="shared" si="103"/>
        <v>-146</v>
      </c>
      <c r="DQ33" s="365">
        <f t="shared" si="103"/>
        <v>60</v>
      </c>
      <c r="DR33" s="365"/>
      <c r="DS33" s="365"/>
      <c r="DT33" s="365"/>
      <c r="DU33" s="365"/>
      <c r="DV33" s="365"/>
      <c r="DW33" s="365"/>
      <c r="DX33" s="365"/>
      <c r="DY33" s="365"/>
      <c r="DZ33" s="365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1249</v>
      </c>
    </row>
    <row r="34" spans="1:132" s="52" customFormat="1" ht="1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1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1">
        <v>353</v>
      </c>
      <c r="BI34" s="464">
        <v>311</v>
      </c>
      <c r="BJ34" s="528">
        <v>438</v>
      </c>
      <c r="BK34" s="291">
        <v>427</v>
      </c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29</v>
      </c>
      <c r="BV34" s="77">
        <f t="shared" si="99"/>
        <v>143</v>
      </c>
      <c r="BW34" s="77">
        <f t="shared" si="99"/>
        <v>255</v>
      </c>
      <c r="BX34" s="77">
        <f t="shared" si="99"/>
        <v>67</v>
      </c>
      <c r="BY34" s="77">
        <f t="shared" si="99"/>
        <v>-21</v>
      </c>
      <c r="BZ34" s="77">
        <f t="shared" si="99"/>
        <v>-96</v>
      </c>
      <c r="CA34" s="77">
        <f t="shared" si="99"/>
        <v>16</v>
      </c>
      <c r="CB34" s="77">
        <f t="shared" si="99"/>
        <v>49</v>
      </c>
      <c r="CC34" s="77">
        <f t="shared" si="99"/>
        <v>-27</v>
      </c>
      <c r="CD34" s="385">
        <f t="shared" si="99"/>
        <v>-47</v>
      </c>
      <c r="CE34" s="408">
        <f t="shared" si="100"/>
        <v>50</v>
      </c>
      <c r="CF34" s="77">
        <f t="shared" si="100"/>
        <v>-11</v>
      </c>
      <c r="CG34" s="77">
        <f t="shared" si="100"/>
        <v>-114</v>
      </c>
      <c r="CH34" s="77">
        <f t="shared" si="100"/>
        <v>-174</v>
      </c>
      <c r="CI34" s="77">
        <f t="shared" si="100"/>
        <v>-356</v>
      </c>
      <c r="CJ34" s="226">
        <f t="shared" si="100"/>
        <v>-141</v>
      </c>
      <c r="CK34" s="226">
        <f t="shared" si="100"/>
        <v>-11</v>
      </c>
      <c r="CL34" s="226">
        <f t="shared" si="100"/>
        <v>-11</v>
      </c>
      <c r="CM34" s="226">
        <f t="shared" si="100"/>
        <v>-75</v>
      </c>
      <c r="CN34" s="226">
        <f t="shared" si="100"/>
        <v>35</v>
      </c>
      <c r="CO34" s="226">
        <f t="shared" si="101"/>
        <v>212</v>
      </c>
      <c r="CP34" s="365">
        <f t="shared" si="101"/>
        <v>105</v>
      </c>
      <c r="CQ34" s="334">
        <f t="shared" si="101"/>
        <v>280</v>
      </c>
      <c r="CR34" s="252">
        <f t="shared" si="101"/>
        <v>320</v>
      </c>
      <c r="CS34" s="252">
        <f t="shared" si="101"/>
        <v>295</v>
      </c>
      <c r="CT34" s="252">
        <f t="shared" si="101"/>
        <v>109</v>
      </c>
      <c r="CU34" s="252">
        <f t="shared" si="101"/>
        <v>193</v>
      </c>
      <c r="CV34" s="252">
        <f t="shared" si="101"/>
        <v>212</v>
      </c>
      <c r="CW34" s="252">
        <f t="shared" si="101"/>
        <v>97</v>
      </c>
      <c r="CX34" s="252">
        <f t="shared" si="101"/>
        <v>101</v>
      </c>
      <c r="CY34" s="252">
        <f t="shared" si="102"/>
        <v>211</v>
      </c>
      <c r="CZ34" s="252">
        <f t="shared" si="102"/>
        <v>65</v>
      </c>
      <c r="DA34" s="252">
        <f t="shared" si="102"/>
        <v>-149</v>
      </c>
      <c r="DB34" s="365">
        <f t="shared" si="102"/>
        <v>26</v>
      </c>
      <c r="DC34" s="365">
        <f t="shared" si="102"/>
        <v>-246</v>
      </c>
      <c r="DD34" s="365">
        <f t="shared" si="102"/>
        <v>-264</v>
      </c>
      <c r="DE34" s="365">
        <f t="shared" si="102"/>
        <v>-158</v>
      </c>
      <c r="DF34" s="365">
        <f t="shared" si="102"/>
        <v>-36</v>
      </c>
      <c r="DG34" s="365">
        <f t="shared" si="102"/>
        <v>-102</v>
      </c>
      <c r="DH34" s="365">
        <f t="shared" si="102"/>
        <v>-145</v>
      </c>
      <c r="DI34" s="365">
        <f t="shared" si="103"/>
        <v>-113</v>
      </c>
      <c r="DJ34" s="365">
        <f t="shared" si="103"/>
        <v>-26</v>
      </c>
      <c r="DK34" s="365">
        <f t="shared" si="103"/>
        <v>-149</v>
      </c>
      <c r="DL34" s="365">
        <f t="shared" si="103"/>
        <v>-100</v>
      </c>
      <c r="DM34" s="365">
        <f t="shared" si="103"/>
        <v>-36</v>
      </c>
      <c r="DN34" s="365">
        <f t="shared" si="103"/>
        <v>-109</v>
      </c>
      <c r="DO34" s="365">
        <f t="shared" si="103"/>
        <v>-76</v>
      </c>
      <c r="DP34" s="365">
        <f t="shared" si="103"/>
        <v>-21</v>
      </c>
      <c r="DQ34" s="365">
        <f t="shared" si="103"/>
        <v>-22</v>
      </c>
      <c r="DR34" s="365"/>
      <c r="DS34" s="365"/>
      <c r="DT34" s="365"/>
      <c r="DU34" s="365"/>
      <c r="DV34" s="365"/>
      <c r="DW34" s="365"/>
      <c r="DX34" s="365"/>
      <c r="DY34" s="365"/>
      <c r="DZ34" s="365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427</v>
      </c>
    </row>
    <row r="35" spans="1:132" s="52" customFormat="1" ht="1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1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1">
        <v>277</v>
      </c>
      <c r="BI35" s="464">
        <v>309</v>
      </c>
      <c r="BJ35" s="528">
        <v>386</v>
      </c>
      <c r="BK35" s="291">
        <v>350</v>
      </c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10</v>
      </c>
      <c r="BV35" s="77">
        <f t="shared" si="99"/>
        <v>126</v>
      </c>
      <c r="BW35" s="77">
        <f t="shared" si="99"/>
        <v>191</v>
      </c>
      <c r="BX35" s="77">
        <f t="shared" si="99"/>
        <v>156</v>
      </c>
      <c r="BY35" s="77">
        <f t="shared" si="99"/>
        <v>78</v>
      </c>
      <c r="BZ35" s="77">
        <f t="shared" si="99"/>
        <v>9</v>
      </c>
      <c r="CA35" s="77">
        <f t="shared" si="99"/>
        <v>154</v>
      </c>
      <c r="CB35" s="77">
        <f t="shared" si="99"/>
        <v>163</v>
      </c>
      <c r="CC35" s="77">
        <f t="shared" si="99"/>
        <v>58</v>
      </c>
      <c r="CD35" s="385">
        <f t="shared" si="99"/>
        <v>-9</v>
      </c>
      <c r="CE35" s="408">
        <f t="shared" si="100"/>
        <v>80</v>
      </c>
      <c r="CF35" s="77">
        <f t="shared" si="100"/>
        <v>72</v>
      </c>
      <c r="CG35" s="77">
        <f t="shared" si="100"/>
        <v>-60</v>
      </c>
      <c r="CH35" s="77">
        <f t="shared" si="100"/>
        <v>-76</v>
      </c>
      <c r="CI35" s="77">
        <f t="shared" si="100"/>
        <v>-270</v>
      </c>
      <c r="CJ35" s="226">
        <f t="shared" si="100"/>
        <v>-130</v>
      </c>
      <c r="CK35" s="226">
        <f t="shared" si="100"/>
        <v>28</v>
      </c>
      <c r="CL35" s="226">
        <f t="shared" si="100"/>
        <v>107</v>
      </c>
      <c r="CM35" s="226">
        <f t="shared" si="100"/>
        <v>-134</v>
      </c>
      <c r="CN35" s="226">
        <f t="shared" si="100"/>
        <v>-69</v>
      </c>
      <c r="CO35" s="226">
        <f t="shared" si="101"/>
        <v>308</v>
      </c>
      <c r="CP35" s="365">
        <f t="shared" si="101"/>
        <v>170</v>
      </c>
      <c r="CQ35" s="334">
        <f t="shared" si="101"/>
        <v>355</v>
      </c>
      <c r="CR35" s="252">
        <f t="shared" si="101"/>
        <v>490</v>
      </c>
      <c r="CS35" s="252">
        <f t="shared" si="101"/>
        <v>326</v>
      </c>
      <c r="CT35" s="252">
        <f t="shared" si="101"/>
        <v>99</v>
      </c>
      <c r="CU35" s="252">
        <f t="shared" si="101"/>
        <v>247</v>
      </c>
      <c r="CV35" s="252">
        <f t="shared" si="101"/>
        <v>217</v>
      </c>
      <c r="CW35" s="252">
        <f t="shared" si="101"/>
        <v>108</v>
      </c>
      <c r="CX35" s="252">
        <f t="shared" si="101"/>
        <v>-17</v>
      </c>
      <c r="CY35" s="252">
        <f t="shared" si="102"/>
        <v>212</v>
      </c>
      <c r="CZ35" s="252">
        <f t="shared" si="102"/>
        <v>122</v>
      </c>
      <c r="DA35" s="252">
        <f t="shared" si="102"/>
        <v>-161</v>
      </c>
      <c r="DB35" s="365">
        <f t="shared" si="102"/>
        <v>70</v>
      </c>
      <c r="DC35" s="365">
        <f t="shared" si="102"/>
        <v>-210</v>
      </c>
      <c r="DD35" s="365">
        <f t="shared" si="102"/>
        <v>-495</v>
      </c>
      <c r="DE35" s="365">
        <f t="shared" si="102"/>
        <v>-196</v>
      </c>
      <c r="DF35" s="365">
        <f t="shared" si="102"/>
        <v>74</v>
      </c>
      <c r="DG35" s="365">
        <f t="shared" si="102"/>
        <v>-122</v>
      </c>
      <c r="DH35" s="365">
        <f t="shared" si="102"/>
        <v>-148</v>
      </c>
      <c r="DI35" s="365">
        <f t="shared" si="103"/>
        <v>-217</v>
      </c>
      <c r="DJ35" s="365">
        <f t="shared" si="103"/>
        <v>-28</v>
      </c>
      <c r="DK35" s="365">
        <f t="shared" si="103"/>
        <v>-67</v>
      </c>
      <c r="DL35" s="365">
        <f t="shared" si="103"/>
        <v>-147</v>
      </c>
      <c r="DM35" s="365">
        <f t="shared" si="103"/>
        <v>-138</v>
      </c>
      <c r="DN35" s="365">
        <f t="shared" si="103"/>
        <v>-234</v>
      </c>
      <c r="DO35" s="365">
        <f t="shared" si="103"/>
        <v>-116</v>
      </c>
      <c r="DP35" s="365">
        <f t="shared" si="103"/>
        <v>5</v>
      </c>
      <c r="DQ35" s="365">
        <f t="shared" si="103"/>
        <v>-32</v>
      </c>
      <c r="DR35" s="365"/>
      <c r="DS35" s="365"/>
      <c r="DT35" s="365"/>
      <c r="DU35" s="365"/>
      <c r="DV35" s="365"/>
      <c r="DW35" s="365"/>
      <c r="DX35" s="365"/>
      <c r="DY35" s="365"/>
      <c r="DZ35" s="365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350</v>
      </c>
    </row>
    <row r="36" spans="1:132" s="66" customFormat="1" ht="15">
      <c r="A36" s="140"/>
      <c r="B36" s="53" t="s">
        <v>144</v>
      </c>
      <c r="C36" s="129">
        <f t="shared" si="104" ref="C36:V36">SUM(C31:C35)</f>
        <v>23798</v>
      </c>
      <c r="D36" s="130">
        <f t="shared" si="104"/>
        <v>27778</v>
      </c>
      <c r="E36" s="130">
        <f t="shared" si="104"/>
        <v>29433</v>
      </c>
      <c r="F36" s="130">
        <f t="shared" si="104"/>
        <v>25379</v>
      </c>
      <c r="G36" s="130">
        <f t="shared" si="104"/>
        <v>21174</v>
      </c>
      <c r="H36" s="130">
        <f t="shared" si="104"/>
        <v>22792</v>
      </c>
      <c r="I36" s="130">
        <f t="shared" si="104"/>
        <v>17393</v>
      </c>
      <c r="J36" s="130">
        <f t="shared" si="104"/>
        <v>17734</v>
      </c>
      <c r="K36" s="130">
        <f t="shared" si="104"/>
        <v>18666</v>
      </c>
      <c r="L36" s="131">
        <f t="shared" si="104"/>
        <v>20612</v>
      </c>
      <c r="M36" s="130">
        <f t="shared" si="104"/>
        <v>19061</v>
      </c>
      <c r="N36" s="130">
        <f t="shared" si="104"/>
        <v>25376</v>
      </c>
      <c r="O36" s="130">
        <f t="shared" si="104"/>
        <v>24974</v>
      </c>
      <c r="P36" s="130">
        <f t="shared" si="104"/>
        <v>29460</v>
      </c>
      <c r="Q36" s="130">
        <f t="shared" si="104"/>
        <v>26121</v>
      </c>
      <c r="R36" s="130">
        <f t="shared" si="104"/>
        <v>20699</v>
      </c>
      <c r="S36" s="130">
        <f t="shared" si="104"/>
        <v>20401</v>
      </c>
      <c r="T36" s="130">
        <f t="shared" si="104"/>
        <v>16018</v>
      </c>
      <c r="U36" s="130">
        <f t="shared" si="104"/>
        <v>15936</v>
      </c>
      <c r="V36" s="130">
        <f t="shared" si="104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2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2">
        <v>18791</v>
      </c>
      <c r="BI36" s="465">
        <v>16682</v>
      </c>
      <c r="BJ36" s="529">
        <v>22743</v>
      </c>
      <c r="BK36" s="292">
        <v>25669</v>
      </c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1176</v>
      </c>
      <c r="BV36" s="132">
        <f t="shared" si="105"/>
        <v>1682</v>
      </c>
      <c r="BW36" s="132">
        <f t="shared" si="105"/>
        <v>-3312</v>
      </c>
      <c r="BX36" s="132">
        <f t="shared" si="105"/>
        <v>-4680</v>
      </c>
      <c r="BY36" s="132">
        <f t="shared" si="105"/>
        <v>-773</v>
      </c>
      <c r="BZ36" s="132">
        <f t="shared" si="106" ref="BZ36:CH36">SUM(BZ31:BZ35)</f>
        <v>-6774</v>
      </c>
      <c r="CA36" s="132">
        <f t="shared" si="106"/>
        <v>-1457</v>
      </c>
      <c r="CB36" s="132">
        <f t="shared" si="106"/>
        <v>-764</v>
      </c>
      <c r="CC36" s="132">
        <f t="shared" si="106"/>
        <v>-428</v>
      </c>
      <c r="CD36" s="386">
        <f t="shared" si="106"/>
        <v>-3736</v>
      </c>
      <c r="CE36" s="409">
        <f t="shared" si="106"/>
        <v>-3830</v>
      </c>
      <c r="CF36" s="132">
        <f t="shared" si="106"/>
        <v>-7861</v>
      </c>
      <c r="CG36" s="132">
        <f t="shared" si="106"/>
        <v>-5917</v>
      </c>
      <c r="CH36" s="132">
        <f t="shared" si="106"/>
        <v>-5353</v>
      </c>
      <c r="CI36" s="132">
        <f t="shared" si="107" ref="CI36:CJ36">SUM(CI31:CI35)</f>
        <v>-4781</v>
      </c>
      <c r="CJ36" s="227">
        <f t="shared" si="107"/>
        <v>-517</v>
      </c>
      <c r="CK36" s="227">
        <f t="shared" si="108" ref="CK36:CL36">SUM(CK31:CK35)</f>
        <v>-1360</v>
      </c>
      <c r="CL36" s="227">
        <f t="shared" si="108"/>
        <v>1447</v>
      </c>
      <c r="CM36" s="227">
        <f t="shared" si="109" ref="CM36:CN36">SUM(CM31:CM35)</f>
        <v>2145</v>
      </c>
      <c r="CN36" s="227">
        <f t="shared" si="109"/>
        <v>4012</v>
      </c>
      <c r="CO36" s="227">
        <f t="shared" si="110" ref="CO36:CQ36">SUM(CO31:CO35)</f>
        <v>4081</v>
      </c>
      <c r="CP36" s="366">
        <f t="shared" si="110"/>
        <v>642</v>
      </c>
      <c r="CQ36" s="335">
        <f t="shared" si="110"/>
        <v>2826</v>
      </c>
      <c r="CR36" s="253">
        <f t="shared" si="111" ref="CR36">SUM(CR31:CR35)</f>
        <v>5880</v>
      </c>
      <c r="CS36" s="253">
        <f t="shared" si="112" ref="CS36">SUM(CS31:CS35)</f>
        <v>3767</v>
      </c>
      <c r="CT36" s="253">
        <f t="shared" si="113" ref="CT36">SUM(CT31:CT35)</f>
        <v>1604</v>
      </c>
      <c r="CU36" s="253">
        <f t="shared" si="114" ref="CU36">SUM(CU31:CU35)</f>
        <v>3688</v>
      </c>
      <c r="CV36" s="253">
        <f t="shared" si="115" ref="CV36">SUM(CV31:CV35)</f>
        <v>3290</v>
      </c>
      <c r="CW36" s="253">
        <f t="shared" si="116" ref="CW36">SUM(CW31:CW35)</f>
        <v>364</v>
      </c>
      <c r="CX36" s="253">
        <f t="shared" si="117" ref="CX36">SUM(CX31:CX35)</f>
        <v>1088</v>
      </c>
      <c r="CY36" s="253">
        <f t="shared" si="118" ref="CY36">SUM(CY31:CY35)</f>
        <v>260</v>
      </c>
      <c r="CZ36" s="253">
        <f t="shared" si="119" ref="CZ36">SUM(CZ31:CZ35)</f>
        <v>-2370</v>
      </c>
      <c r="DA36" s="253">
        <f t="shared" si="120" ref="DA36">SUM(DA31:DA35)</f>
        <v>-4284</v>
      </c>
      <c r="DB36" s="366">
        <f t="shared" si="121" ref="DB36">SUM(DB31:DB35)</f>
        <v>3000</v>
      </c>
      <c r="DC36" s="366">
        <f t="shared" si="122" ref="DC36">SUM(DC31:DC35)</f>
        <v>206</v>
      </c>
      <c r="DD36" s="366">
        <f t="shared" si="123" ref="DD36">SUM(DD31:DD35)</f>
        <v>376</v>
      </c>
      <c r="DE36" s="366">
        <f t="shared" si="124" ref="DE36">SUM(DE31:DE35)</f>
        <v>626</v>
      </c>
      <c r="DF36" s="366">
        <f t="shared" si="125" ref="DF36:DG36">SUM(DF31:DF35)</f>
        <v>1089</v>
      </c>
      <c r="DG36" s="366">
        <f t="shared" si="125"/>
        <v>-1642</v>
      </c>
      <c r="DH36" s="366">
        <f t="shared" si="126" ref="DH36">SUM(DH31:DH35)</f>
        <v>-1140</v>
      </c>
      <c r="DI36" s="366">
        <f t="shared" si="127" ref="DI36">SUM(DI31:DI35)</f>
        <v>-17</v>
      </c>
      <c r="DJ36" s="366">
        <f t="shared" si="128" ref="DJ36:DK36">SUM(DJ31:DJ35)</f>
        <v>564</v>
      </c>
      <c r="DK36" s="366">
        <f t="shared" si="128"/>
        <v>-116</v>
      </c>
      <c r="DL36" s="366">
        <f t="shared" si="129" ref="DL36:DM36">SUM(DL31:DL35)</f>
        <v>-332</v>
      </c>
      <c r="DM36" s="366">
        <f t="shared" si="129"/>
        <v>622</v>
      </c>
      <c r="DN36" s="366">
        <f t="shared" si="130" ref="DN36:DO36">SUM(DN31:DN35)</f>
        <v>-1727</v>
      </c>
      <c r="DO36" s="366">
        <f t="shared" si="130"/>
        <v>-1581</v>
      </c>
      <c r="DP36" s="366">
        <f t="shared" si="131" ref="DP36:DQ36">SUM(DP31:DP35)</f>
        <v>-1028</v>
      </c>
      <c r="DQ36" s="366">
        <f t="shared" si="131"/>
        <v>2219</v>
      </c>
      <c r="DR36" s="366"/>
      <c r="DS36" s="366"/>
      <c r="DT36" s="366"/>
      <c r="DU36" s="366"/>
      <c r="DV36" s="366"/>
      <c r="DW36" s="366"/>
      <c r="DX36" s="366"/>
      <c r="DY36" s="366"/>
      <c r="DZ36" s="366"/>
      <c r="EB36" s="78">
        <f>SUM(EB31:EB35)</f>
        <v>25669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6"/>
      <c r="BJ37" s="530"/>
      <c r="BK37" s="293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B37" s="83"/>
    </row>
    <row r="38" spans="1:132" s="52" customFormat="1" ht="1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1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1">
        <v>44574</v>
      </c>
      <c r="BI38" s="464">
        <v>42011</v>
      </c>
      <c r="BJ38" s="528">
        <v>40053</v>
      </c>
      <c r="BK38" s="291">
        <v>43191</v>
      </c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411</v>
      </c>
      <c r="BV38" s="77">
        <f t="shared" si="132"/>
        <v>5418</v>
      </c>
      <c r="BW38" s="77">
        <f t="shared" si="132"/>
        <v>9936</v>
      </c>
      <c r="BX38" s="77">
        <f t="shared" si="132"/>
        <v>9737</v>
      </c>
      <c r="BY38" s="77">
        <f t="shared" si="132"/>
        <v>9238</v>
      </c>
      <c r="BZ38" s="77">
        <f t="shared" si="132"/>
        <v>9119</v>
      </c>
      <c r="CA38" s="77">
        <f t="shared" si="132"/>
        <v>7955</v>
      </c>
      <c r="CB38" s="77">
        <f t="shared" si="132"/>
        <v>9937</v>
      </c>
      <c r="CC38" s="77">
        <f t="shared" si="132"/>
        <v>9502</v>
      </c>
      <c r="CD38" s="385">
        <f t="shared" si="132"/>
        <v>9550</v>
      </c>
      <c r="CE38" s="408">
        <f t="shared" si="133" ref="CE38:CN42">Y38-M38</f>
        <v>8154</v>
      </c>
      <c r="CF38" s="77">
        <f t="shared" si="133"/>
        <v>7544</v>
      </c>
      <c r="CG38" s="77">
        <f t="shared" si="133"/>
        <v>2192</v>
      </c>
      <c r="CH38" s="77">
        <f t="shared" si="133"/>
        <v>-1555</v>
      </c>
      <c r="CI38" s="77">
        <f t="shared" si="133"/>
        <v>-6684</v>
      </c>
      <c r="CJ38" s="226">
        <f t="shared" si="133"/>
        <v>-9280</v>
      </c>
      <c r="CK38" s="226">
        <f t="shared" si="133"/>
        <v>-11940</v>
      </c>
      <c r="CL38" s="226">
        <f t="shared" si="133"/>
        <v>-13154</v>
      </c>
      <c r="CM38" s="226">
        <f t="shared" si="133"/>
        <v>-12357</v>
      </c>
      <c r="CN38" s="226">
        <f t="shared" si="133"/>
        <v>-10864</v>
      </c>
      <c r="CO38" s="226">
        <f t="shared" si="134" ref="CO38:CX42">AI38-W38</f>
        <v>-10177</v>
      </c>
      <c r="CP38" s="365">
        <f t="shared" si="134"/>
        <v>-10077</v>
      </c>
      <c r="CQ38" s="334">
        <f t="shared" si="134"/>
        <v>-8767</v>
      </c>
      <c r="CR38" s="252">
        <f t="shared" si="134"/>
        <v>-7085</v>
      </c>
      <c r="CS38" s="252">
        <f t="shared" si="134"/>
        <v>-4025</v>
      </c>
      <c r="CT38" s="252">
        <f t="shared" si="134"/>
        <v>-2724</v>
      </c>
      <c r="CU38" s="252">
        <f t="shared" si="134"/>
        <v>-4335</v>
      </c>
      <c r="CV38" s="252">
        <f t="shared" si="134"/>
        <v>-3089</v>
      </c>
      <c r="CW38" s="252">
        <f t="shared" si="134"/>
        <v>-673</v>
      </c>
      <c r="CX38" s="252">
        <f t="shared" si="134"/>
        <v>7</v>
      </c>
      <c r="CY38" s="252">
        <f t="shared" si="135" ref="CY38:DH42">AS38-AG38</f>
        <v>1583</v>
      </c>
      <c r="CZ38" s="252">
        <f t="shared" si="135"/>
        <v>-1043</v>
      </c>
      <c r="DA38" s="252">
        <f t="shared" si="135"/>
        <v>-1042</v>
      </c>
      <c r="DB38" s="365">
        <f t="shared" si="135"/>
        <v>-390</v>
      </c>
      <c r="DC38" s="365">
        <f t="shared" si="135"/>
        <v>-469</v>
      </c>
      <c r="DD38" s="365">
        <f t="shared" si="135"/>
        <v>260</v>
      </c>
      <c r="DE38" s="365">
        <f t="shared" si="135"/>
        <v>260</v>
      </c>
      <c r="DF38" s="365">
        <f t="shared" si="135"/>
        <v>190</v>
      </c>
      <c r="DG38" s="365">
        <f t="shared" si="135"/>
        <v>946</v>
      </c>
      <c r="DH38" s="365">
        <f t="shared" si="135"/>
        <v>1050</v>
      </c>
      <c r="DI38" s="365">
        <f t="shared" si="136" ref="DI38:DQ42">BC38-AQ38</f>
        <v>1764</v>
      </c>
      <c r="DJ38" s="365">
        <f t="shared" si="136"/>
        <v>1457</v>
      </c>
      <c r="DK38" s="365">
        <f t="shared" si="136"/>
        <v>39</v>
      </c>
      <c r="DL38" s="365">
        <f t="shared" si="136"/>
        <v>438</v>
      </c>
      <c r="DM38" s="365">
        <f t="shared" si="136"/>
        <v>103</v>
      </c>
      <c r="DN38" s="365">
        <f t="shared" si="136"/>
        <v>598</v>
      </c>
      <c r="DO38" s="365">
        <f t="shared" si="136"/>
        <v>-27</v>
      </c>
      <c r="DP38" s="365">
        <f t="shared" si="136"/>
        <v>-1043</v>
      </c>
      <c r="DQ38" s="365">
        <f t="shared" si="136"/>
        <v>945</v>
      </c>
      <c r="DR38" s="365"/>
      <c r="DS38" s="365"/>
      <c r="DT38" s="365"/>
      <c r="DU38" s="365"/>
      <c r="DV38" s="365"/>
      <c r="DW38" s="365"/>
      <c r="DX38" s="365"/>
      <c r="DY38" s="365"/>
      <c r="DZ38" s="365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43191</v>
      </c>
    </row>
    <row r="39" spans="1:132" s="52" customFormat="1" ht="1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1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1">
        <v>23216</v>
      </c>
      <c r="BI39" s="464">
        <v>23031</v>
      </c>
      <c r="BJ39" s="528">
        <v>22938</v>
      </c>
      <c r="BK39" s="291">
        <v>23903</v>
      </c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594</v>
      </c>
      <c r="BV39" s="77">
        <f t="shared" si="132"/>
        <v>1176</v>
      </c>
      <c r="BW39" s="77">
        <f t="shared" si="132"/>
        <v>1326</v>
      </c>
      <c r="BX39" s="77">
        <f t="shared" si="132"/>
        <v>1141</v>
      </c>
      <c r="BY39" s="77">
        <f t="shared" si="132"/>
        <v>2079</v>
      </c>
      <c r="BZ39" s="77">
        <f t="shared" si="132"/>
        <v>1793</v>
      </c>
      <c r="CA39" s="77">
        <f t="shared" si="132"/>
        <v>1959</v>
      </c>
      <c r="CB39" s="77">
        <f t="shared" si="132"/>
        <v>2537</v>
      </c>
      <c r="CC39" s="77">
        <f t="shared" si="132"/>
        <v>3192</v>
      </c>
      <c r="CD39" s="385">
        <f t="shared" si="132"/>
        <v>3441</v>
      </c>
      <c r="CE39" s="408">
        <f t="shared" si="133"/>
        <v>3190</v>
      </c>
      <c r="CF39" s="77">
        <f t="shared" si="133"/>
        <v>3506</v>
      </c>
      <c r="CG39" s="77">
        <f t="shared" si="133"/>
        <v>2751</v>
      </c>
      <c r="CH39" s="77">
        <f t="shared" si="133"/>
        <v>2653</v>
      </c>
      <c r="CI39" s="77">
        <f t="shared" si="133"/>
        <v>2312</v>
      </c>
      <c r="CJ39" s="226">
        <f t="shared" si="133"/>
        <v>2186</v>
      </c>
      <c r="CK39" s="226">
        <f t="shared" si="133"/>
        <v>410</v>
      </c>
      <c r="CL39" s="226">
        <f t="shared" si="133"/>
        <v>-47</v>
      </c>
      <c r="CM39" s="226">
        <f t="shared" si="133"/>
        <v>-475</v>
      </c>
      <c r="CN39" s="226">
        <f t="shared" si="133"/>
        <v>-524</v>
      </c>
      <c r="CO39" s="226">
        <f t="shared" si="134"/>
        <v>-2073</v>
      </c>
      <c r="CP39" s="365">
        <f t="shared" si="134"/>
        <v>-3523</v>
      </c>
      <c r="CQ39" s="334">
        <f t="shared" si="134"/>
        <v>-2421</v>
      </c>
      <c r="CR39" s="252">
        <f t="shared" si="134"/>
        <v>-1592</v>
      </c>
      <c r="CS39" s="252">
        <f t="shared" si="134"/>
        <v>-535</v>
      </c>
      <c r="CT39" s="252">
        <f t="shared" si="134"/>
        <v>307</v>
      </c>
      <c r="CU39" s="252">
        <f t="shared" si="134"/>
        <v>471</v>
      </c>
      <c r="CV39" s="252">
        <f t="shared" si="134"/>
        <v>762</v>
      </c>
      <c r="CW39" s="252">
        <f t="shared" si="134"/>
        <v>1156</v>
      </c>
      <c r="CX39" s="252">
        <f t="shared" si="134"/>
        <v>942</v>
      </c>
      <c r="CY39" s="252">
        <f t="shared" si="135"/>
        <v>1188</v>
      </c>
      <c r="CZ39" s="252">
        <f t="shared" si="135"/>
        <v>827</v>
      </c>
      <c r="DA39" s="252">
        <f t="shared" si="135"/>
        <v>2157</v>
      </c>
      <c r="DB39" s="365">
        <f t="shared" si="135"/>
        <v>3827</v>
      </c>
      <c r="DC39" s="365">
        <f t="shared" si="135"/>
        <v>3783</v>
      </c>
      <c r="DD39" s="365">
        <f t="shared" si="135"/>
        <v>3972</v>
      </c>
      <c r="DE39" s="365">
        <f t="shared" si="135"/>
        <v>4296</v>
      </c>
      <c r="DF39" s="365">
        <f t="shared" si="135"/>
        <v>3711</v>
      </c>
      <c r="DG39" s="365">
        <f t="shared" si="135"/>
        <v>3491</v>
      </c>
      <c r="DH39" s="365">
        <f t="shared" si="135"/>
        <v>3318</v>
      </c>
      <c r="DI39" s="365">
        <f t="shared" si="136"/>
        <v>3410</v>
      </c>
      <c r="DJ39" s="365">
        <f t="shared" si="136"/>
        <v>3254</v>
      </c>
      <c r="DK39" s="365">
        <f t="shared" si="136"/>
        <v>3005</v>
      </c>
      <c r="DL39" s="365">
        <f t="shared" si="136"/>
        <v>2777</v>
      </c>
      <c r="DM39" s="365">
        <f t="shared" si="136"/>
        <v>2401</v>
      </c>
      <c r="DN39" s="365">
        <f t="shared" si="136"/>
        <v>2111</v>
      </c>
      <c r="DO39" s="365">
        <f t="shared" si="136"/>
        <v>1986</v>
      </c>
      <c r="DP39" s="365">
        <f t="shared" si="136"/>
        <v>1749</v>
      </c>
      <c r="DQ39" s="365">
        <f t="shared" si="136"/>
        <v>1814</v>
      </c>
      <c r="DR39" s="365"/>
      <c r="DS39" s="365"/>
      <c r="DT39" s="365"/>
      <c r="DU39" s="365"/>
      <c r="DV39" s="365"/>
      <c r="DW39" s="365"/>
      <c r="DX39" s="365"/>
      <c r="DY39" s="365"/>
      <c r="DZ39" s="365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23903</v>
      </c>
    </row>
    <row r="40" spans="1:132" s="52" customFormat="1" ht="1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1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1">
        <v>2225</v>
      </c>
      <c r="BI40" s="464">
        <v>2100</v>
      </c>
      <c r="BJ40" s="528">
        <v>2093</v>
      </c>
      <c r="BK40" s="291">
        <v>2253</v>
      </c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305</v>
      </c>
      <c r="BV40" s="77">
        <f t="shared" si="132"/>
        <v>968</v>
      </c>
      <c r="BW40" s="77">
        <f t="shared" si="132"/>
        <v>1397</v>
      </c>
      <c r="BX40" s="77">
        <f t="shared" si="132"/>
        <v>1386</v>
      </c>
      <c r="BY40" s="77">
        <f t="shared" si="132"/>
        <v>1274</v>
      </c>
      <c r="BZ40" s="77">
        <f t="shared" si="132"/>
        <v>1241</v>
      </c>
      <c r="CA40" s="77">
        <f t="shared" si="132"/>
        <v>1025</v>
      </c>
      <c r="CB40" s="77">
        <f t="shared" si="132"/>
        <v>1003</v>
      </c>
      <c r="CC40" s="77">
        <f t="shared" si="132"/>
        <v>920</v>
      </c>
      <c r="CD40" s="385">
        <f t="shared" si="132"/>
        <v>849</v>
      </c>
      <c r="CE40" s="408">
        <f t="shared" si="133"/>
        <v>732</v>
      </c>
      <c r="CF40" s="77">
        <f t="shared" si="133"/>
        <v>573</v>
      </c>
      <c r="CG40" s="77">
        <f t="shared" si="133"/>
        <v>152</v>
      </c>
      <c r="CH40" s="77">
        <f t="shared" si="133"/>
        <v>-367</v>
      </c>
      <c r="CI40" s="77">
        <f t="shared" si="133"/>
        <v>-1033</v>
      </c>
      <c r="CJ40" s="226">
        <f t="shared" si="133"/>
        <v>-1072</v>
      </c>
      <c r="CK40" s="226">
        <f t="shared" si="133"/>
        <v>-807</v>
      </c>
      <c r="CL40" s="226">
        <f t="shared" si="133"/>
        <v>-784</v>
      </c>
      <c r="CM40" s="226">
        <f t="shared" si="133"/>
        <v>-678</v>
      </c>
      <c r="CN40" s="226">
        <f t="shared" si="133"/>
        <v>-608</v>
      </c>
      <c r="CO40" s="226">
        <f t="shared" si="134"/>
        <v>-453</v>
      </c>
      <c r="CP40" s="365">
        <f t="shared" si="134"/>
        <v>-327</v>
      </c>
      <c r="CQ40" s="334">
        <f t="shared" si="134"/>
        <v>-133</v>
      </c>
      <c r="CR40" s="252">
        <f t="shared" si="134"/>
        <v>-93</v>
      </c>
      <c r="CS40" s="252">
        <f t="shared" si="134"/>
        <v>97</v>
      </c>
      <c r="CT40" s="252">
        <f t="shared" si="134"/>
        <v>-102</v>
      </c>
      <c r="CU40" s="252">
        <f t="shared" si="134"/>
        <v>-191</v>
      </c>
      <c r="CV40" s="252">
        <f t="shared" si="134"/>
        <v>-298</v>
      </c>
      <c r="CW40" s="252">
        <f t="shared" si="134"/>
        <v>-252</v>
      </c>
      <c r="CX40" s="252">
        <f t="shared" si="134"/>
        <v>-125</v>
      </c>
      <c r="CY40" s="252">
        <f t="shared" si="135"/>
        <v>53</v>
      </c>
      <c r="CZ40" s="252">
        <f t="shared" si="135"/>
        <v>41</v>
      </c>
      <c r="DA40" s="252">
        <f t="shared" si="135"/>
        <v>-12</v>
      </c>
      <c r="DB40" s="365">
        <f t="shared" si="135"/>
        <v>-137</v>
      </c>
      <c r="DC40" s="365">
        <f t="shared" si="135"/>
        <v>-264</v>
      </c>
      <c r="DD40" s="365">
        <f t="shared" si="135"/>
        <v>-269</v>
      </c>
      <c r="DE40" s="365">
        <f t="shared" si="135"/>
        <v>-270</v>
      </c>
      <c r="DF40" s="365">
        <f t="shared" si="135"/>
        <v>-162</v>
      </c>
      <c r="DG40" s="365">
        <f t="shared" si="135"/>
        <v>48</v>
      </c>
      <c r="DH40" s="365">
        <f t="shared" si="135"/>
        <v>87</v>
      </c>
      <c r="DI40" s="365">
        <f t="shared" si="136"/>
        <v>-81</v>
      </c>
      <c r="DJ40" s="365">
        <f t="shared" si="136"/>
        <v>-94</v>
      </c>
      <c r="DK40" s="365">
        <f t="shared" si="136"/>
        <v>-143</v>
      </c>
      <c r="DL40" s="365">
        <f t="shared" si="136"/>
        <v>-132</v>
      </c>
      <c r="DM40" s="365">
        <f t="shared" si="136"/>
        <v>-105</v>
      </c>
      <c r="DN40" s="365">
        <f t="shared" si="136"/>
        <v>-42</v>
      </c>
      <c r="DO40" s="365">
        <f t="shared" si="136"/>
        <v>-69</v>
      </c>
      <c r="DP40" s="365">
        <f t="shared" si="136"/>
        <v>74</v>
      </c>
      <c r="DQ40" s="365">
        <f t="shared" si="136"/>
        <v>191</v>
      </c>
      <c r="DR40" s="365"/>
      <c r="DS40" s="365"/>
      <c r="DT40" s="365"/>
      <c r="DU40" s="365"/>
      <c r="DV40" s="365"/>
      <c r="DW40" s="365"/>
      <c r="DX40" s="365"/>
      <c r="DY40" s="365"/>
      <c r="DZ40" s="365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2253</v>
      </c>
    </row>
    <row r="41" spans="1:132" s="52" customFormat="1" ht="1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1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1">
        <v>563</v>
      </c>
      <c r="BI41" s="464">
        <v>532</v>
      </c>
      <c r="BJ41" s="528">
        <v>486</v>
      </c>
      <c r="BK41" s="291">
        <v>544</v>
      </c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40</v>
      </c>
      <c r="BV41" s="77">
        <f t="shared" si="132"/>
        <v>250</v>
      </c>
      <c r="BW41" s="77">
        <f t="shared" si="132"/>
        <v>380</v>
      </c>
      <c r="BX41" s="77">
        <f t="shared" si="132"/>
        <v>498</v>
      </c>
      <c r="BY41" s="77">
        <f t="shared" si="132"/>
        <v>454</v>
      </c>
      <c r="BZ41" s="77">
        <f t="shared" si="132"/>
        <v>444</v>
      </c>
      <c r="CA41" s="77">
        <f t="shared" si="132"/>
        <v>397</v>
      </c>
      <c r="CB41" s="77">
        <f t="shared" si="132"/>
        <v>386</v>
      </c>
      <c r="CC41" s="77">
        <f t="shared" si="132"/>
        <v>359</v>
      </c>
      <c r="CD41" s="385">
        <f t="shared" si="132"/>
        <v>298</v>
      </c>
      <c r="CE41" s="408">
        <f t="shared" si="133"/>
        <v>264</v>
      </c>
      <c r="CF41" s="77">
        <f t="shared" si="133"/>
        <v>275</v>
      </c>
      <c r="CG41" s="77">
        <f t="shared" si="133"/>
        <v>135</v>
      </c>
      <c r="CH41" s="77">
        <f t="shared" si="133"/>
        <v>-66</v>
      </c>
      <c r="CI41" s="77">
        <f t="shared" si="133"/>
        <v>-206</v>
      </c>
      <c r="CJ41" s="226">
        <f t="shared" si="133"/>
        <v>-316</v>
      </c>
      <c r="CK41" s="226">
        <f t="shared" si="133"/>
        <v>-329</v>
      </c>
      <c r="CL41" s="226">
        <f t="shared" si="133"/>
        <v>-245</v>
      </c>
      <c r="CM41" s="226">
        <f t="shared" si="133"/>
        <v>-233</v>
      </c>
      <c r="CN41" s="226">
        <f t="shared" si="133"/>
        <v>-270</v>
      </c>
      <c r="CO41" s="226">
        <f t="shared" si="134"/>
        <v>-163</v>
      </c>
      <c r="CP41" s="365">
        <f t="shared" si="134"/>
        <v>-128</v>
      </c>
      <c r="CQ41" s="334">
        <f t="shared" si="134"/>
        <v>-59</v>
      </c>
      <c r="CR41" s="252">
        <f t="shared" si="134"/>
        <v>-113</v>
      </c>
      <c r="CS41" s="252">
        <f t="shared" si="134"/>
        <v>3</v>
      </c>
      <c r="CT41" s="252">
        <f t="shared" si="134"/>
        <v>-35</v>
      </c>
      <c r="CU41" s="252">
        <f t="shared" si="134"/>
        <v>-30</v>
      </c>
      <c r="CV41" s="252">
        <f t="shared" si="134"/>
        <v>-33</v>
      </c>
      <c r="CW41" s="252">
        <f t="shared" si="134"/>
        <v>48</v>
      </c>
      <c r="CX41" s="252">
        <f t="shared" si="134"/>
        <v>26</v>
      </c>
      <c r="CY41" s="252">
        <f t="shared" si="135"/>
        <v>117</v>
      </c>
      <c r="CZ41" s="252">
        <f t="shared" si="135"/>
        <v>110</v>
      </c>
      <c r="DA41" s="252">
        <f t="shared" si="135"/>
        <v>-1</v>
      </c>
      <c r="DB41" s="365">
        <f t="shared" si="135"/>
        <v>-29</v>
      </c>
      <c r="DC41" s="365">
        <f t="shared" si="135"/>
        <v>-127</v>
      </c>
      <c r="DD41" s="365">
        <f t="shared" si="135"/>
        <v>-84</v>
      </c>
      <c r="DE41" s="365">
        <f t="shared" si="135"/>
        <v>-127</v>
      </c>
      <c r="DF41" s="365">
        <f t="shared" si="135"/>
        <v>-38</v>
      </c>
      <c r="DG41" s="365">
        <f t="shared" si="135"/>
        <v>0</v>
      </c>
      <c r="DH41" s="365">
        <f t="shared" si="135"/>
        <v>-16</v>
      </c>
      <c r="DI41" s="365">
        <f t="shared" si="136"/>
        <v>-103</v>
      </c>
      <c r="DJ41" s="365">
        <f t="shared" si="136"/>
        <v>-148</v>
      </c>
      <c r="DK41" s="365">
        <f t="shared" si="136"/>
        <v>-204</v>
      </c>
      <c r="DL41" s="365">
        <f t="shared" si="136"/>
        <v>-115</v>
      </c>
      <c r="DM41" s="365">
        <f t="shared" si="136"/>
        <v>-65</v>
      </c>
      <c r="DN41" s="365">
        <f t="shared" si="136"/>
        <v>-70</v>
      </c>
      <c r="DO41" s="365">
        <f t="shared" si="136"/>
        <v>-12</v>
      </c>
      <c r="DP41" s="365">
        <f t="shared" si="136"/>
        <v>12</v>
      </c>
      <c r="DQ41" s="365">
        <f t="shared" si="136"/>
        <v>59</v>
      </c>
      <c r="DR41" s="365"/>
      <c r="DS41" s="365"/>
      <c r="DT41" s="365"/>
      <c r="DU41" s="365"/>
      <c r="DV41" s="365"/>
      <c r="DW41" s="365"/>
      <c r="DX41" s="365"/>
      <c r="DY41" s="365"/>
      <c r="DZ41" s="365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544</v>
      </c>
    </row>
    <row r="42" spans="1:132" s="52" customFormat="1" ht="1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1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1">
        <v>405</v>
      </c>
      <c r="BI42" s="464">
        <v>353</v>
      </c>
      <c r="BJ42" s="528">
        <v>298</v>
      </c>
      <c r="BK42" s="291">
        <v>320</v>
      </c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50</v>
      </c>
      <c r="BV42" s="77">
        <f t="shared" si="132"/>
        <v>145</v>
      </c>
      <c r="BW42" s="77">
        <f t="shared" si="132"/>
        <v>342</v>
      </c>
      <c r="BX42" s="77">
        <f t="shared" si="132"/>
        <v>388</v>
      </c>
      <c r="BY42" s="77">
        <f t="shared" si="132"/>
        <v>360</v>
      </c>
      <c r="BZ42" s="77">
        <f t="shared" si="132"/>
        <v>360</v>
      </c>
      <c r="CA42" s="77">
        <f t="shared" si="132"/>
        <v>300</v>
      </c>
      <c r="CB42" s="77">
        <f t="shared" si="132"/>
        <v>290</v>
      </c>
      <c r="CC42" s="77">
        <f t="shared" si="132"/>
        <v>246</v>
      </c>
      <c r="CD42" s="385">
        <f t="shared" si="132"/>
        <v>205</v>
      </c>
      <c r="CE42" s="408">
        <f t="shared" si="133"/>
        <v>189</v>
      </c>
      <c r="CF42" s="77">
        <f t="shared" si="133"/>
        <v>154</v>
      </c>
      <c r="CG42" s="77">
        <f t="shared" si="133"/>
        <v>40</v>
      </c>
      <c r="CH42" s="77">
        <f t="shared" si="133"/>
        <v>-83</v>
      </c>
      <c r="CI42" s="77">
        <f t="shared" si="133"/>
        <v>-219</v>
      </c>
      <c r="CJ42" s="226">
        <f t="shared" si="133"/>
        <v>-238</v>
      </c>
      <c r="CK42" s="226">
        <f t="shared" si="133"/>
        <v>-322</v>
      </c>
      <c r="CL42" s="226">
        <f t="shared" si="133"/>
        <v>-214</v>
      </c>
      <c r="CM42" s="226">
        <f t="shared" si="133"/>
        <v>-170</v>
      </c>
      <c r="CN42" s="226">
        <f t="shared" si="133"/>
        <v>-198</v>
      </c>
      <c r="CO42" s="226">
        <f t="shared" si="134"/>
        <v>-169</v>
      </c>
      <c r="CP42" s="365">
        <f t="shared" si="134"/>
        <v>-27</v>
      </c>
      <c r="CQ42" s="334">
        <f t="shared" si="134"/>
        <v>41</v>
      </c>
      <c r="CR42" s="252">
        <f t="shared" si="134"/>
        <v>-34</v>
      </c>
      <c r="CS42" s="252">
        <f t="shared" si="134"/>
        <v>78</v>
      </c>
      <c r="CT42" s="252">
        <f t="shared" si="134"/>
        <v>-15</v>
      </c>
      <c r="CU42" s="252">
        <f t="shared" si="134"/>
        <v>-2</v>
      </c>
      <c r="CV42" s="252">
        <f t="shared" si="134"/>
        <v>-8</v>
      </c>
      <c r="CW42" s="252">
        <f t="shared" si="134"/>
        <v>133</v>
      </c>
      <c r="CX42" s="252">
        <f t="shared" si="134"/>
        <v>131</v>
      </c>
      <c r="CY42" s="252">
        <f t="shared" si="135"/>
        <v>177</v>
      </c>
      <c r="CZ42" s="252">
        <f t="shared" si="135"/>
        <v>74</v>
      </c>
      <c r="DA42" s="252">
        <f t="shared" si="135"/>
        <v>-13</v>
      </c>
      <c r="DB42" s="365">
        <f t="shared" si="135"/>
        <v>-110</v>
      </c>
      <c r="DC42" s="365">
        <f t="shared" si="135"/>
        <v>-169</v>
      </c>
      <c r="DD42" s="365">
        <f t="shared" si="135"/>
        <v>-130</v>
      </c>
      <c r="DE42" s="365">
        <f t="shared" si="135"/>
        <v>-180</v>
      </c>
      <c r="DF42" s="365">
        <f t="shared" si="135"/>
        <v>-83</v>
      </c>
      <c r="DG42" s="365">
        <f t="shared" si="135"/>
        <v>8</v>
      </c>
      <c r="DH42" s="365">
        <f t="shared" si="135"/>
        <v>-149</v>
      </c>
      <c r="DI42" s="365">
        <f t="shared" si="136"/>
        <v>-164</v>
      </c>
      <c r="DJ42" s="365">
        <f t="shared" si="136"/>
        <v>-251</v>
      </c>
      <c r="DK42" s="365">
        <f t="shared" si="136"/>
        <v>-269</v>
      </c>
      <c r="DL42" s="365">
        <f t="shared" si="136"/>
        <v>-123</v>
      </c>
      <c r="DM42" s="365">
        <f t="shared" si="136"/>
        <v>-40</v>
      </c>
      <c r="DN42" s="365">
        <f t="shared" si="136"/>
        <v>-82</v>
      </c>
      <c r="DO42" s="365">
        <f t="shared" si="136"/>
        <v>-63</v>
      </c>
      <c r="DP42" s="365">
        <f t="shared" si="136"/>
        <v>-24</v>
      </c>
      <c r="DQ42" s="365">
        <f t="shared" si="136"/>
        <v>12</v>
      </c>
      <c r="DR42" s="365"/>
      <c r="DS42" s="365"/>
      <c r="DT42" s="365"/>
      <c r="DU42" s="365"/>
      <c r="DV42" s="365"/>
      <c r="DW42" s="365"/>
      <c r="DX42" s="365"/>
      <c r="DY42" s="365"/>
      <c r="DZ42" s="365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320</v>
      </c>
    </row>
    <row r="43" spans="1:132" s="66" customFormat="1" ht="15.75" thickBot="1">
      <c r="A43" s="140"/>
      <c r="B43" s="60" t="s">
        <v>144</v>
      </c>
      <c r="C43" s="61">
        <f t="shared" si="137" ref="C43:V43">SUM(C38:C42)</f>
        <v>60923</v>
      </c>
      <c r="D43" s="62">
        <f t="shared" si="137"/>
        <v>61443</v>
      </c>
      <c r="E43" s="62">
        <f t="shared" si="137"/>
        <v>64991</v>
      </c>
      <c r="F43" s="62">
        <f t="shared" si="137"/>
        <v>68661</v>
      </c>
      <c r="G43" s="62">
        <f t="shared" si="137"/>
        <v>71069</v>
      </c>
      <c r="H43" s="62">
        <f t="shared" si="137"/>
        <v>72253</v>
      </c>
      <c r="I43" s="62">
        <f t="shared" si="137"/>
        <v>70932</v>
      </c>
      <c r="J43" s="62">
        <f t="shared" si="137"/>
        <v>67087</v>
      </c>
      <c r="K43" s="62">
        <f t="shared" si="137"/>
        <v>66232</v>
      </c>
      <c r="L43" s="63">
        <f t="shared" si="137"/>
        <v>65046</v>
      </c>
      <c r="M43" s="62">
        <f t="shared" si="137"/>
        <v>62268</v>
      </c>
      <c r="N43" s="62">
        <f t="shared" si="137"/>
        <v>58216</v>
      </c>
      <c r="O43" s="62">
        <f t="shared" si="137"/>
        <v>62323</v>
      </c>
      <c r="P43" s="62">
        <f t="shared" si="137"/>
        <v>69400</v>
      </c>
      <c r="Q43" s="62">
        <f t="shared" si="137"/>
        <v>78372</v>
      </c>
      <c r="R43" s="62">
        <f t="shared" si="137"/>
        <v>81811</v>
      </c>
      <c r="S43" s="62">
        <f t="shared" si="137"/>
        <v>84474</v>
      </c>
      <c r="T43" s="62">
        <f t="shared" si="137"/>
        <v>85210</v>
      </c>
      <c r="U43" s="62">
        <f t="shared" si="137"/>
        <v>82568</v>
      </c>
      <c r="V43" s="62">
        <f t="shared" si="137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89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89">
        <v>70983</v>
      </c>
      <c r="BI43" s="463">
        <v>68027</v>
      </c>
      <c r="BJ43" s="526">
        <v>65868</v>
      </c>
      <c r="BK43" s="289">
        <v>70211</v>
      </c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1400</v>
      </c>
      <c r="BV43" s="65">
        <f t="shared" si="138"/>
        <v>7957</v>
      </c>
      <c r="BW43" s="65">
        <f t="shared" si="138"/>
        <v>13381</v>
      </c>
      <c r="BX43" s="65">
        <f t="shared" si="138"/>
        <v>13150</v>
      </c>
      <c r="BY43" s="65">
        <f t="shared" si="138"/>
        <v>13405</v>
      </c>
      <c r="BZ43" s="65">
        <f t="shared" si="139" ref="BZ43:CH43">SUM(BZ38:BZ42)</f>
        <v>12957</v>
      </c>
      <c r="CA43" s="65">
        <f t="shared" si="139"/>
        <v>11636</v>
      </c>
      <c r="CB43" s="65">
        <f t="shared" si="139"/>
        <v>14153</v>
      </c>
      <c r="CC43" s="65">
        <f t="shared" si="139"/>
        <v>14219</v>
      </c>
      <c r="CD43" s="383">
        <f t="shared" si="139"/>
        <v>14343</v>
      </c>
      <c r="CE43" s="406">
        <f t="shared" si="139"/>
        <v>12529</v>
      </c>
      <c r="CF43" s="65">
        <f t="shared" si="139"/>
        <v>12052</v>
      </c>
      <c r="CG43" s="65">
        <f t="shared" si="139"/>
        <v>5270</v>
      </c>
      <c r="CH43" s="65">
        <f t="shared" si="139"/>
        <v>582</v>
      </c>
      <c r="CI43" s="65">
        <f t="shared" si="140" ref="CI43:CJ43">SUM(CI38:CI42)</f>
        <v>-5830</v>
      </c>
      <c r="CJ43" s="224">
        <f t="shared" si="140"/>
        <v>-8720</v>
      </c>
      <c r="CK43" s="224">
        <f t="shared" si="141" ref="CK43:CL43">SUM(CK38:CK42)</f>
        <v>-12988</v>
      </c>
      <c r="CL43" s="224">
        <f t="shared" si="141"/>
        <v>-14444</v>
      </c>
      <c r="CM43" s="224">
        <f t="shared" si="142" ref="CM43:CN43">SUM(CM38:CM42)</f>
        <v>-13913</v>
      </c>
      <c r="CN43" s="224">
        <f t="shared" si="142"/>
        <v>-12464</v>
      </c>
      <c r="CO43" s="224">
        <f t="shared" si="143" ref="CO43:CQ43">SUM(CO38:CO42)</f>
        <v>-13035</v>
      </c>
      <c r="CP43" s="363">
        <f t="shared" si="143"/>
        <v>-14082</v>
      </c>
      <c r="CQ43" s="332">
        <f t="shared" si="143"/>
        <v>-11339</v>
      </c>
      <c r="CR43" s="250">
        <f t="shared" si="144" ref="CR43">SUM(CR38:CR42)</f>
        <v>-8917</v>
      </c>
      <c r="CS43" s="250">
        <f t="shared" si="145" ref="CS43">SUM(CS38:CS42)</f>
        <v>-4382</v>
      </c>
      <c r="CT43" s="250">
        <f t="shared" si="146" ref="CT43">SUM(CT38:CT42)</f>
        <v>-2569</v>
      </c>
      <c r="CU43" s="250">
        <f t="shared" si="147" ref="CU43">SUM(CU38:CU42)</f>
        <v>-4087</v>
      </c>
      <c r="CV43" s="250">
        <f t="shared" si="148" ref="CV43">SUM(CV38:CV42)</f>
        <v>-2666</v>
      </c>
      <c r="CW43" s="250">
        <f t="shared" si="149" ref="CW43">SUM(CW38:CW42)</f>
        <v>412</v>
      </c>
      <c r="CX43" s="250">
        <f t="shared" si="150" ref="CX43">SUM(CX38:CX42)</f>
        <v>981</v>
      </c>
      <c r="CY43" s="250">
        <f t="shared" si="151" ref="CY43">SUM(CY38:CY42)</f>
        <v>3118</v>
      </c>
      <c r="CZ43" s="250">
        <f t="shared" si="152" ref="CZ43">SUM(CZ38:CZ42)</f>
        <v>9</v>
      </c>
      <c r="DA43" s="250">
        <f t="shared" si="153" ref="DA43">SUM(DA38:DA42)</f>
        <v>1089</v>
      </c>
      <c r="DB43" s="363">
        <f t="shared" si="154" ref="DB43">SUM(DB38:DB42)</f>
        <v>3161</v>
      </c>
      <c r="DC43" s="363">
        <f t="shared" si="155" ref="DC43">SUM(DC38:DC42)</f>
        <v>2754</v>
      </c>
      <c r="DD43" s="363">
        <f t="shared" si="156" ref="DD43">SUM(DD38:DD42)</f>
        <v>3749</v>
      </c>
      <c r="DE43" s="363">
        <f t="shared" si="157" ref="DE43">SUM(DE38:DE42)</f>
        <v>3979</v>
      </c>
      <c r="DF43" s="363">
        <f t="shared" si="158" ref="DF43:DG43">SUM(DF38:DF42)</f>
        <v>3618</v>
      </c>
      <c r="DG43" s="363">
        <f t="shared" si="158"/>
        <v>4493</v>
      </c>
      <c r="DH43" s="363">
        <f t="shared" si="159" ref="DH43">SUM(DH38:DH42)</f>
        <v>4290</v>
      </c>
      <c r="DI43" s="363">
        <f t="shared" si="160" ref="DI43">SUM(DI38:DI42)</f>
        <v>4826</v>
      </c>
      <c r="DJ43" s="363">
        <f t="shared" si="161" ref="DJ43:DK43">SUM(DJ38:DJ42)</f>
        <v>4218</v>
      </c>
      <c r="DK43" s="363">
        <f t="shared" si="161"/>
        <v>2428</v>
      </c>
      <c r="DL43" s="363">
        <f t="shared" si="162" ref="DL43:DM43">SUM(DL38:DL42)</f>
        <v>2845</v>
      </c>
      <c r="DM43" s="363">
        <f t="shared" si="162"/>
        <v>2294</v>
      </c>
      <c r="DN43" s="363">
        <f t="shared" si="163" ref="DN43:DO43">SUM(DN38:DN42)</f>
        <v>2515</v>
      </c>
      <c r="DO43" s="363">
        <f t="shared" si="163"/>
        <v>1815</v>
      </c>
      <c r="DP43" s="363">
        <f t="shared" si="164" ref="DP43:DQ43">SUM(DP38:DP42)</f>
        <v>768</v>
      </c>
      <c r="DQ43" s="363">
        <f t="shared" si="164"/>
        <v>3021</v>
      </c>
      <c r="DR43" s="363"/>
      <c r="DS43" s="363"/>
      <c r="DT43" s="363"/>
      <c r="DU43" s="363"/>
      <c r="DV43" s="363"/>
      <c r="DW43" s="363"/>
      <c r="DX43" s="363"/>
      <c r="DY43" s="363"/>
      <c r="DZ43" s="363"/>
      <c r="EB43" s="64">
        <f>SUM(EB38:EB42)</f>
        <v>70211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7"/>
      <c r="BJ44" s="531"/>
      <c r="BK44" s="294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B44" s="88"/>
    </row>
    <row r="45" spans="1:132" s="31" customFormat="1" ht="1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5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5">
        <v>9303917</v>
      </c>
      <c r="BI45" s="468">
        <v>17957996</v>
      </c>
      <c r="BJ45" s="532">
        <v>21581220</v>
      </c>
      <c r="BK45" s="295">
        <v>24961280</v>
      </c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-2747891.9100000001</v>
      </c>
      <c r="BV45" s="37">
        <f t="shared" si="165"/>
        <v>-5383781.9200000018</v>
      </c>
      <c r="BW45" s="37">
        <f t="shared" si="165"/>
        <v>-425788.55000000075</v>
      </c>
      <c r="BX45" s="37">
        <f t="shared" si="165"/>
        <v>2005408.25</v>
      </c>
      <c r="BY45" s="37">
        <f t="shared" si="165"/>
        <v>-1598731.6600000001</v>
      </c>
      <c r="BZ45" s="37">
        <f t="shared" si="165"/>
        <v>-2596.5200000000186</v>
      </c>
      <c r="CA45" s="37">
        <f t="shared" si="165"/>
        <v>-368169.20999999996</v>
      </c>
      <c r="CB45" s="37">
        <f t="shared" si="165"/>
        <v>344111.99000000022</v>
      </c>
      <c r="CC45" s="37">
        <f t="shared" si="165"/>
        <v>-39121.240000000224</v>
      </c>
      <c r="CD45" s="389">
        <f t="shared" si="165"/>
        <v>-648292.20000000019</v>
      </c>
      <c r="CE45" s="412">
        <f t="shared" si="166" ref="CE45:CN49">Y45-M45</f>
        <v>-929671.61999999918</v>
      </c>
      <c r="CF45" s="37">
        <f t="shared" si="166"/>
        <v>1277415.1899999995</v>
      </c>
      <c r="CG45" s="37">
        <f t="shared" si="166"/>
        <v>604824.35000000149</v>
      </c>
      <c r="CH45" s="37">
        <f t="shared" si="166"/>
        <v>614770</v>
      </c>
      <c r="CI45" s="37">
        <f t="shared" si="166"/>
        <v>-1142065</v>
      </c>
      <c r="CJ45" s="230">
        <f t="shared" si="166"/>
        <v>-1932431</v>
      </c>
      <c r="CK45" s="230">
        <f t="shared" si="166"/>
        <v>-1394</v>
      </c>
      <c r="CL45" s="230">
        <f t="shared" si="166"/>
        <v>-378769</v>
      </c>
      <c r="CM45" s="230">
        <f t="shared" si="166"/>
        <v>-232648</v>
      </c>
      <c r="CN45" s="230">
        <f t="shared" si="166"/>
        <v>-257978</v>
      </c>
      <c r="CO45" s="230">
        <f t="shared" si="167" ref="CO45:CX49">AI45-W45</f>
        <v>-382883</v>
      </c>
      <c r="CP45" s="369">
        <f t="shared" si="167"/>
        <v>-663579</v>
      </c>
      <c r="CQ45" s="338">
        <f t="shared" si="167"/>
        <v>2697129</v>
      </c>
      <c r="CR45" s="256">
        <f t="shared" si="167"/>
        <v>1512834</v>
      </c>
      <c r="CS45" s="256">
        <f t="shared" si="167"/>
        <v>3482227</v>
      </c>
      <c r="CT45" s="256">
        <f t="shared" si="167"/>
        <v>3770147</v>
      </c>
      <c r="CU45" s="256">
        <f t="shared" si="167"/>
        <v>3279535</v>
      </c>
      <c r="CV45" s="256">
        <f t="shared" si="167"/>
        <v>2073125</v>
      </c>
      <c r="CW45" s="256">
        <f t="shared" si="167"/>
        <v>1386922</v>
      </c>
      <c r="CX45" s="256">
        <f t="shared" si="167"/>
        <v>1269730</v>
      </c>
      <c r="CY45" s="256">
        <f t="shared" si="168" ref="CY45:DH49">AS45-AG45</f>
        <v>1307294</v>
      </c>
      <c r="CZ45" s="256">
        <f t="shared" si="168"/>
        <v>756221</v>
      </c>
      <c r="DA45" s="256">
        <f t="shared" si="168"/>
        <v>2070544</v>
      </c>
      <c r="DB45" s="369">
        <f t="shared" si="168"/>
        <v>4773253</v>
      </c>
      <c r="DC45" s="369">
        <f t="shared" si="168"/>
        <v>3012061</v>
      </c>
      <c r="DD45" s="369">
        <f t="shared" si="168"/>
        <v>2884291</v>
      </c>
      <c r="DE45" s="369">
        <f t="shared" si="168"/>
        <v>986575</v>
      </c>
      <c r="DF45" s="369">
        <f t="shared" si="168"/>
        <v>1237621</v>
      </c>
      <c r="DG45" s="369">
        <f t="shared" si="168"/>
        <v>-310263</v>
      </c>
      <c r="DH45" s="369">
        <f t="shared" si="168"/>
        <v>-701717</v>
      </c>
      <c r="DI45" s="369">
        <f t="shared" si="169" ref="DI45:DQ49">BC45-AQ45</f>
        <v>-304021</v>
      </c>
      <c r="DJ45" s="369">
        <f t="shared" si="169"/>
        <v>-950256</v>
      </c>
      <c r="DK45" s="369">
        <f t="shared" si="169"/>
        <v>-886865</v>
      </c>
      <c r="DL45" s="369">
        <f t="shared" si="169"/>
        <v>-578994</v>
      </c>
      <c r="DM45" s="369">
        <f t="shared" si="169"/>
        <v>-1827957</v>
      </c>
      <c r="DN45" s="369">
        <f t="shared" si="169"/>
        <v>-1858158</v>
      </c>
      <c r="DO45" s="369">
        <f t="shared" si="169"/>
        <v>-1379704</v>
      </c>
      <c r="DP45" s="369">
        <f t="shared" si="169"/>
        <v>-697622</v>
      </c>
      <c r="DQ45" s="369">
        <f t="shared" si="169"/>
        <v>754760</v>
      </c>
      <c r="DR45" s="369"/>
      <c r="DS45" s="369"/>
      <c r="DT45" s="369"/>
      <c r="DU45" s="369"/>
      <c r="DV45" s="369"/>
      <c r="DW45" s="369"/>
      <c r="DX45" s="369"/>
      <c r="DY45" s="369"/>
      <c r="DZ45" s="36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24961280</v>
      </c>
    </row>
    <row r="46" spans="1:132" s="31" customFormat="1" ht="15">
      <c r="A46" s="139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5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5">
        <v>2819397</v>
      </c>
      <c r="BI46" s="468">
        <v>6079482</v>
      </c>
      <c r="BJ46" s="532">
        <v>7062052</v>
      </c>
      <c r="BK46" s="295">
        <v>8105910</v>
      </c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-897667.91000000015</v>
      </c>
      <c r="BV46" s="37">
        <f t="shared" si="165"/>
        <v>-1151281.7999999998</v>
      </c>
      <c r="BW46" s="37">
        <f t="shared" si="165"/>
        <v>-612822.22999999998</v>
      </c>
      <c r="BX46" s="37">
        <f t="shared" si="165"/>
        <v>-42672.280000000028</v>
      </c>
      <c r="BY46" s="37">
        <f t="shared" si="165"/>
        <v>-458966.68999999994</v>
      </c>
      <c r="BZ46" s="37">
        <f t="shared" si="165"/>
        <v>-49942.079999999958</v>
      </c>
      <c r="CA46" s="37">
        <f t="shared" si="165"/>
        <v>-150713.71999999997</v>
      </c>
      <c r="CB46" s="37">
        <f t="shared" si="165"/>
        <v>-45741.75</v>
      </c>
      <c r="CC46" s="37">
        <f t="shared" si="165"/>
        <v>1964.1300000000047</v>
      </c>
      <c r="CD46" s="389">
        <f t="shared" si="165"/>
        <v>-51947.949999999953</v>
      </c>
      <c r="CE46" s="412">
        <f t="shared" si="166"/>
        <v>-322846.33000000007</v>
      </c>
      <c r="CF46" s="37">
        <f t="shared" si="166"/>
        <v>878522.16000000015</v>
      </c>
      <c r="CG46" s="37">
        <f t="shared" si="166"/>
        <v>1100354.9199999999</v>
      </c>
      <c r="CH46" s="37">
        <f t="shared" si="166"/>
        <v>827537</v>
      </c>
      <c r="CI46" s="37">
        <f t="shared" si="166"/>
        <v>523888</v>
      </c>
      <c r="CJ46" s="230">
        <f t="shared" si="166"/>
        <v>428661</v>
      </c>
      <c r="CK46" s="230">
        <f t="shared" si="166"/>
        <v>384128</v>
      </c>
      <c r="CL46" s="230">
        <f t="shared" si="166"/>
        <v>367026</v>
      </c>
      <c r="CM46" s="230">
        <f t="shared" si="166"/>
        <v>163271</v>
      </c>
      <c r="CN46" s="230">
        <f t="shared" si="166"/>
        <v>122382</v>
      </c>
      <c r="CO46" s="230">
        <f t="shared" si="167"/>
        <v>104303</v>
      </c>
      <c r="CP46" s="369">
        <f t="shared" si="167"/>
        <v>225163</v>
      </c>
      <c r="CQ46" s="338">
        <f t="shared" si="167"/>
        <v>1022557</v>
      </c>
      <c r="CR46" s="256">
        <f t="shared" si="167"/>
        <v>543924</v>
      </c>
      <c r="CS46" s="256">
        <f t="shared" si="167"/>
        <v>1279778</v>
      </c>
      <c r="CT46" s="256">
        <f t="shared" si="167"/>
        <v>1279093</v>
      </c>
      <c r="CU46" s="256">
        <f t="shared" si="167"/>
        <v>1012765</v>
      </c>
      <c r="CV46" s="256">
        <f t="shared" si="167"/>
        <v>729944</v>
      </c>
      <c r="CW46" s="256">
        <f t="shared" si="167"/>
        <v>442248</v>
      </c>
      <c r="CX46" s="256">
        <f t="shared" si="167"/>
        <v>471124</v>
      </c>
      <c r="CY46" s="256">
        <f t="shared" si="168"/>
        <v>631328</v>
      </c>
      <c r="CZ46" s="256">
        <f t="shared" si="168"/>
        <v>269294</v>
      </c>
      <c r="DA46" s="256">
        <f t="shared" si="168"/>
        <v>729060</v>
      </c>
      <c r="DB46" s="369">
        <f t="shared" si="168"/>
        <v>1393732</v>
      </c>
      <c r="DC46" s="369">
        <f t="shared" si="168"/>
        <v>1733651</v>
      </c>
      <c r="DD46" s="369">
        <f t="shared" si="168"/>
        <v>1992717</v>
      </c>
      <c r="DE46" s="369">
        <f t="shared" si="168"/>
        <v>1269975</v>
      </c>
      <c r="DF46" s="369">
        <f t="shared" si="168"/>
        <v>1100033</v>
      </c>
      <c r="DG46" s="369">
        <f t="shared" si="168"/>
        <v>684424</v>
      </c>
      <c r="DH46" s="369">
        <f t="shared" si="168"/>
        <v>382425</v>
      </c>
      <c r="DI46" s="369">
        <f t="shared" si="169"/>
        <v>371572</v>
      </c>
      <c r="DJ46" s="369">
        <f t="shared" si="169"/>
        <v>-168225</v>
      </c>
      <c r="DK46" s="369">
        <f t="shared" si="169"/>
        <v>-86233</v>
      </c>
      <c r="DL46" s="369">
        <f t="shared" si="169"/>
        <v>9549</v>
      </c>
      <c r="DM46" s="369">
        <f t="shared" si="169"/>
        <v>-405540</v>
      </c>
      <c r="DN46" s="369">
        <f t="shared" si="169"/>
        <v>-407320</v>
      </c>
      <c r="DO46" s="369">
        <f t="shared" si="169"/>
        <v>436588</v>
      </c>
      <c r="DP46" s="369">
        <f t="shared" si="169"/>
        <v>315274</v>
      </c>
      <c r="DQ46" s="369">
        <f t="shared" si="169"/>
        <v>862078</v>
      </c>
      <c r="DR46" s="369"/>
      <c r="DS46" s="369"/>
      <c r="DT46" s="369"/>
      <c r="DU46" s="369"/>
      <c r="DV46" s="369"/>
      <c r="DW46" s="369"/>
      <c r="DX46" s="369"/>
      <c r="DY46" s="369"/>
      <c r="DZ46" s="36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8105910</v>
      </c>
    </row>
    <row r="47" spans="1:132" s="31" customFormat="1" ht="15">
      <c r="A47" s="139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5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5">
        <v>1139936</v>
      </c>
      <c r="BI47" s="468">
        <v>2172212</v>
      </c>
      <c r="BJ47" s="532">
        <v>2523689</v>
      </c>
      <c r="BK47" s="295">
        <v>2697985</v>
      </c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-168487.93999999994</v>
      </c>
      <c r="BV47" s="37">
        <f t="shared" si="165"/>
        <v>-91445.379999999888</v>
      </c>
      <c r="BW47" s="37">
        <f t="shared" si="165"/>
        <v>253421.1399999999</v>
      </c>
      <c r="BX47" s="37">
        <f t="shared" si="165"/>
        <v>219398.51000000001</v>
      </c>
      <c r="BY47" s="37">
        <f t="shared" si="165"/>
        <v>-231772.30000000005</v>
      </c>
      <c r="BZ47" s="37">
        <f t="shared" si="165"/>
        <v>14867.080000000016</v>
      </c>
      <c r="CA47" s="37">
        <f t="shared" si="165"/>
        <v>-51054.489999999991</v>
      </c>
      <c r="CB47" s="37">
        <f t="shared" si="165"/>
        <v>34241.219999999972</v>
      </c>
      <c r="CC47" s="37">
        <f t="shared" si="165"/>
        <v>2984.0899999999674</v>
      </c>
      <c r="CD47" s="389">
        <f t="shared" si="165"/>
        <v>-173654.57999999996</v>
      </c>
      <c r="CE47" s="412">
        <f t="shared" si="166"/>
        <v>163365.91999999993</v>
      </c>
      <c r="CF47" s="37">
        <f t="shared" si="166"/>
        <v>211390.93999999994</v>
      </c>
      <c r="CG47" s="37">
        <f t="shared" si="166"/>
        <v>-140895.33999999985</v>
      </c>
      <c r="CH47" s="37">
        <f t="shared" si="166"/>
        <v>-650382</v>
      </c>
      <c r="CI47" s="37">
        <f t="shared" si="166"/>
        <v>-447146</v>
      </c>
      <c r="CJ47" s="230">
        <f t="shared" si="166"/>
        <v>-177119</v>
      </c>
      <c r="CK47" s="230">
        <f t="shared" si="166"/>
        <v>21474</v>
      </c>
      <c r="CL47" s="230">
        <f t="shared" si="166"/>
        <v>-40023</v>
      </c>
      <c r="CM47" s="230">
        <f t="shared" si="166"/>
        <v>1611</v>
      </c>
      <c r="CN47" s="230">
        <f t="shared" si="166"/>
        <v>85730</v>
      </c>
      <c r="CO47" s="230">
        <f t="shared" si="167"/>
        <v>88160</v>
      </c>
      <c r="CP47" s="369">
        <f t="shared" si="167"/>
        <v>242196</v>
      </c>
      <c r="CQ47" s="338">
        <f t="shared" si="167"/>
        <v>1380356</v>
      </c>
      <c r="CR47" s="256">
        <f t="shared" si="167"/>
        <v>1009637</v>
      </c>
      <c r="CS47" s="256">
        <f t="shared" si="167"/>
        <v>1066430</v>
      </c>
      <c r="CT47" s="256">
        <f t="shared" si="167"/>
        <v>693563</v>
      </c>
      <c r="CU47" s="256">
        <f t="shared" si="167"/>
        <v>528876</v>
      </c>
      <c r="CV47" s="256">
        <f t="shared" si="167"/>
        <v>385091</v>
      </c>
      <c r="CW47" s="256">
        <f t="shared" si="167"/>
        <v>210541</v>
      </c>
      <c r="CX47" s="256">
        <f t="shared" si="167"/>
        <v>232080</v>
      </c>
      <c r="CY47" s="256">
        <f t="shared" si="168"/>
        <v>218364</v>
      </c>
      <c r="CZ47" s="256">
        <f t="shared" si="168"/>
        <v>24392</v>
      </c>
      <c r="DA47" s="256">
        <f t="shared" si="168"/>
        <v>190436</v>
      </c>
      <c r="DB47" s="369">
        <f t="shared" si="168"/>
        <v>299280</v>
      </c>
      <c r="DC47" s="369">
        <f t="shared" si="168"/>
        <v>-767426</v>
      </c>
      <c r="DD47" s="369">
        <f t="shared" si="168"/>
        <v>-543205</v>
      </c>
      <c r="DE47" s="369">
        <f t="shared" si="168"/>
        <v>-498325</v>
      </c>
      <c r="DF47" s="369">
        <f t="shared" si="168"/>
        <v>-171057</v>
      </c>
      <c r="DG47" s="369">
        <f t="shared" si="168"/>
        <v>-81456</v>
      </c>
      <c r="DH47" s="369">
        <f t="shared" si="168"/>
        <v>-162768</v>
      </c>
      <c r="DI47" s="369">
        <f t="shared" si="169"/>
        <v>-93345</v>
      </c>
      <c r="DJ47" s="369">
        <f t="shared" si="169"/>
        <v>-193419</v>
      </c>
      <c r="DK47" s="369">
        <f t="shared" si="169"/>
        <v>-124443</v>
      </c>
      <c r="DL47" s="369">
        <f t="shared" si="169"/>
        <v>-112527</v>
      </c>
      <c r="DM47" s="369">
        <f t="shared" si="169"/>
        <v>-340024</v>
      </c>
      <c r="DN47" s="369">
        <f t="shared" si="169"/>
        <v>-261985</v>
      </c>
      <c r="DO47" s="369">
        <f t="shared" si="169"/>
        <v>-163930</v>
      </c>
      <c r="DP47" s="369">
        <f t="shared" si="169"/>
        <v>-30640</v>
      </c>
      <c r="DQ47" s="369">
        <f t="shared" si="169"/>
        <v>102924</v>
      </c>
      <c r="DR47" s="369"/>
      <c r="DS47" s="369"/>
      <c r="DT47" s="369"/>
      <c r="DU47" s="369"/>
      <c r="DV47" s="369"/>
      <c r="DW47" s="369"/>
      <c r="DX47" s="369"/>
      <c r="DY47" s="369"/>
      <c r="DZ47" s="36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2697985</v>
      </c>
    </row>
    <row r="48" spans="1:132" s="31" customFormat="1" ht="15">
      <c r="A48" s="139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5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5">
        <v>1050223</v>
      </c>
      <c r="BI48" s="468">
        <v>2007543</v>
      </c>
      <c r="BJ48" s="532">
        <v>2254150</v>
      </c>
      <c r="BK48" s="295">
        <v>2376479</v>
      </c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-283901.06000000006</v>
      </c>
      <c r="BV48" s="37">
        <f t="shared" si="165"/>
        <v>29059.419999999925</v>
      </c>
      <c r="BW48" s="37">
        <f t="shared" si="165"/>
        <v>250544.59000000008</v>
      </c>
      <c r="BX48" s="37">
        <f t="shared" si="165"/>
        <v>174459.19999999995</v>
      </c>
      <c r="BY48" s="37">
        <f t="shared" si="165"/>
        <v>-155534.96999999997</v>
      </c>
      <c r="BZ48" s="37">
        <f t="shared" si="165"/>
        <v>-64585.190000000002</v>
      </c>
      <c r="CA48" s="37">
        <f t="shared" si="165"/>
        <v>-48346</v>
      </c>
      <c r="CB48" s="37">
        <f t="shared" si="165"/>
        <v>-624.77000000001863</v>
      </c>
      <c r="CC48" s="37">
        <f t="shared" si="165"/>
        <v>24095.549999999988</v>
      </c>
      <c r="CD48" s="389">
        <f t="shared" si="165"/>
        <v>-89474.239999999991</v>
      </c>
      <c r="CE48" s="412">
        <f t="shared" si="166"/>
        <v>597081.62999999989</v>
      </c>
      <c r="CF48" s="37">
        <f t="shared" si="166"/>
        <v>615536.40999999992</v>
      </c>
      <c r="CG48" s="37">
        <f t="shared" si="166"/>
        <v>91207.830000000075</v>
      </c>
      <c r="CH48" s="37">
        <f t="shared" si="166"/>
        <v>-495109</v>
      </c>
      <c r="CI48" s="37">
        <f t="shared" si="166"/>
        <v>-371518</v>
      </c>
      <c r="CJ48" s="230">
        <f t="shared" si="166"/>
        <v>-101662</v>
      </c>
      <c r="CK48" s="230">
        <f t="shared" si="166"/>
        <v>8613</v>
      </c>
      <c r="CL48" s="230">
        <f t="shared" si="166"/>
        <v>27713</v>
      </c>
      <c r="CM48" s="230">
        <f t="shared" si="166"/>
        <v>25174</v>
      </c>
      <c r="CN48" s="230">
        <f t="shared" si="166"/>
        <v>75131</v>
      </c>
      <c r="CO48" s="230">
        <f t="shared" si="167"/>
        <v>234665</v>
      </c>
      <c r="CP48" s="369">
        <f t="shared" si="167"/>
        <v>375904</v>
      </c>
      <c r="CQ48" s="338">
        <f t="shared" si="167"/>
        <v>1864064</v>
      </c>
      <c r="CR48" s="256">
        <f t="shared" si="167"/>
        <v>958853</v>
      </c>
      <c r="CS48" s="256">
        <f t="shared" si="167"/>
        <v>1440161</v>
      </c>
      <c r="CT48" s="256">
        <f t="shared" si="167"/>
        <v>578763</v>
      </c>
      <c r="CU48" s="256">
        <f t="shared" si="167"/>
        <v>671872</v>
      </c>
      <c r="CV48" s="256">
        <f t="shared" si="167"/>
        <v>441334</v>
      </c>
      <c r="CW48" s="256">
        <f t="shared" si="167"/>
        <v>245890</v>
      </c>
      <c r="CX48" s="256">
        <f t="shared" si="167"/>
        <v>153866</v>
      </c>
      <c r="CY48" s="256">
        <f t="shared" si="168"/>
        <v>221118</v>
      </c>
      <c r="CZ48" s="256">
        <f t="shared" si="168"/>
        <v>91019</v>
      </c>
      <c r="DA48" s="256">
        <f t="shared" si="168"/>
        <v>112777</v>
      </c>
      <c r="DB48" s="369">
        <f t="shared" si="168"/>
        <v>301075</v>
      </c>
      <c r="DC48" s="369">
        <f t="shared" si="168"/>
        <v>-1429490</v>
      </c>
      <c r="DD48" s="369">
        <f t="shared" si="168"/>
        <v>-759331</v>
      </c>
      <c r="DE48" s="369">
        <f t="shared" si="168"/>
        <v>-628278</v>
      </c>
      <c r="DF48" s="369">
        <f t="shared" si="168"/>
        <v>-276625</v>
      </c>
      <c r="DG48" s="369">
        <f t="shared" si="168"/>
        <v>-370425</v>
      </c>
      <c r="DH48" s="369">
        <f t="shared" si="168"/>
        <v>-257755</v>
      </c>
      <c r="DI48" s="369">
        <f t="shared" si="169"/>
        <v>-106336</v>
      </c>
      <c r="DJ48" s="369">
        <f t="shared" si="169"/>
        <v>-175750</v>
      </c>
      <c r="DK48" s="369">
        <f t="shared" si="169"/>
        <v>-166522</v>
      </c>
      <c r="DL48" s="369">
        <f t="shared" si="169"/>
        <v>-207004</v>
      </c>
      <c r="DM48" s="369">
        <f t="shared" si="169"/>
        <v>-336723</v>
      </c>
      <c r="DN48" s="369">
        <f t="shared" si="169"/>
        <v>-496398</v>
      </c>
      <c r="DO48" s="369">
        <f t="shared" si="169"/>
        <v>-203674</v>
      </c>
      <c r="DP48" s="369">
        <f t="shared" si="169"/>
        <v>-185064</v>
      </c>
      <c r="DQ48" s="369">
        <f t="shared" si="169"/>
        <v>-190290</v>
      </c>
      <c r="DR48" s="369"/>
      <c r="DS48" s="369"/>
      <c r="DT48" s="369"/>
      <c r="DU48" s="369"/>
      <c r="DV48" s="369"/>
      <c r="DW48" s="369"/>
      <c r="DX48" s="369"/>
      <c r="DY48" s="369"/>
      <c r="DZ48" s="36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2376479</v>
      </c>
    </row>
    <row r="49" spans="1:132" s="31" customFormat="1" ht="1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5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5">
        <v>3993203</v>
      </c>
      <c r="BI49" s="468">
        <v>7053956</v>
      </c>
      <c r="BJ49" s="532">
        <v>7733578</v>
      </c>
      <c r="BK49" s="295">
        <v>9133910</v>
      </c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-201214.6099999994</v>
      </c>
      <c r="BV49" s="37">
        <f t="shared" si="165"/>
        <v>2488867.1600000001</v>
      </c>
      <c r="BW49" s="37">
        <f t="shared" si="165"/>
        <v>372193.76999999955</v>
      </c>
      <c r="BX49" s="37">
        <f t="shared" si="165"/>
        <v>1362593.73</v>
      </c>
      <c r="BY49" s="37">
        <f t="shared" si="165"/>
        <v>-460881.93999999994</v>
      </c>
      <c r="BZ49" s="37">
        <f t="shared" si="165"/>
        <v>1125472.77</v>
      </c>
      <c r="CA49" s="37">
        <f t="shared" si="165"/>
        <v>342457.3899999999</v>
      </c>
      <c r="CB49" s="37">
        <f t="shared" si="165"/>
        <v>-263289.3899999999</v>
      </c>
      <c r="CC49" s="37">
        <f t="shared" si="165"/>
        <v>202654.76000000001</v>
      </c>
      <c r="CD49" s="389">
        <f t="shared" si="165"/>
        <v>-696417.31000000006</v>
      </c>
      <c r="CE49" s="412">
        <f t="shared" si="166"/>
        <v>2578768.79</v>
      </c>
      <c r="CF49" s="37">
        <f t="shared" si="166"/>
        <v>661532.74000000022</v>
      </c>
      <c r="CG49" s="37">
        <f t="shared" si="166"/>
        <v>-242202.3200000003</v>
      </c>
      <c r="CH49" s="37">
        <f t="shared" si="166"/>
        <v>-3887363</v>
      </c>
      <c r="CI49" s="37">
        <f t="shared" si="166"/>
        <v>-1777408</v>
      </c>
      <c r="CJ49" s="230">
        <f t="shared" si="166"/>
        <v>-929789</v>
      </c>
      <c r="CK49" s="230">
        <f t="shared" si="166"/>
        <v>-5086</v>
      </c>
      <c r="CL49" s="230">
        <f t="shared" si="166"/>
        <v>-761777</v>
      </c>
      <c r="CM49" s="230">
        <f t="shared" si="166"/>
        <v>-500304</v>
      </c>
      <c r="CN49" s="230">
        <f t="shared" si="166"/>
        <v>546107</v>
      </c>
      <c r="CO49" s="230">
        <f t="shared" si="167"/>
        <v>408062</v>
      </c>
      <c r="CP49" s="369">
        <f t="shared" si="167"/>
        <v>1988262</v>
      </c>
      <c r="CQ49" s="338">
        <f t="shared" si="167"/>
        <v>6666878</v>
      </c>
      <c r="CR49" s="256">
        <f t="shared" si="167"/>
        <v>4308215</v>
      </c>
      <c r="CS49" s="256">
        <f t="shared" si="167"/>
        <v>3797014</v>
      </c>
      <c r="CT49" s="256">
        <f t="shared" si="167"/>
        <v>3778635</v>
      </c>
      <c r="CU49" s="256">
        <f t="shared" si="167"/>
        <v>2431463</v>
      </c>
      <c r="CV49" s="256">
        <f t="shared" si="167"/>
        <v>1949117</v>
      </c>
      <c r="CW49" s="256">
        <f t="shared" si="167"/>
        <v>815961</v>
      </c>
      <c r="CX49" s="256">
        <f t="shared" si="167"/>
        <v>1060847</v>
      </c>
      <c r="CY49" s="256">
        <f t="shared" si="168"/>
        <v>1561382</v>
      </c>
      <c r="CZ49" s="256">
        <f t="shared" si="168"/>
        <v>41322</v>
      </c>
      <c r="DA49" s="256">
        <f t="shared" si="168"/>
        <v>1232066</v>
      </c>
      <c r="DB49" s="369">
        <f t="shared" si="168"/>
        <v>2666450</v>
      </c>
      <c r="DC49" s="369">
        <f t="shared" si="168"/>
        <v>-5205390</v>
      </c>
      <c r="DD49" s="369">
        <f t="shared" si="168"/>
        <v>-3072486</v>
      </c>
      <c r="DE49" s="369">
        <f t="shared" si="168"/>
        <v>-1823832</v>
      </c>
      <c r="DF49" s="369">
        <f t="shared" si="168"/>
        <v>-1712154</v>
      </c>
      <c r="DG49" s="369">
        <f t="shared" si="168"/>
        <v>-907087</v>
      </c>
      <c r="DH49" s="369">
        <f t="shared" si="168"/>
        <v>-1030427</v>
      </c>
      <c r="DI49" s="369">
        <f t="shared" si="169"/>
        <v>-785373</v>
      </c>
      <c r="DJ49" s="369">
        <f t="shared" si="169"/>
        <v>-1058286</v>
      </c>
      <c r="DK49" s="369">
        <f t="shared" si="169"/>
        <v>-759710</v>
      </c>
      <c r="DL49" s="369">
        <f t="shared" si="169"/>
        <v>-640993</v>
      </c>
      <c r="DM49" s="369">
        <f t="shared" si="169"/>
        <v>-2217918</v>
      </c>
      <c r="DN49" s="369">
        <f t="shared" si="169"/>
        <v>-3554771</v>
      </c>
      <c r="DO49" s="369">
        <f t="shared" si="169"/>
        <v>-962943</v>
      </c>
      <c r="DP49" s="369">
        <f t="shared" si="169"/>
        <v>-991961</v>
      </c>
      <c r="DQ49" s="369">
        <f t="shared" si="169"/>
        <v>698710</v>
      </c>
      <c r="DR49" s="369"/>
      <c r="DS49" s="369"/>
      <c r="DT49" s="369"/>
      <c r="DU49" s="369"/>
      <c r="DV49" s="369"/>
      <c r="DW49" s="369"/>
      <c r="DX49" s="369"/>
      <c r="DY49" s="369"/>
      <c r="DZ49" s="36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9133910</v>
      </c>
    </row>
    <row r="50" spans="1:132" s="123" customFormat="1" ht="15">
      <c r="A50" s="140"/>
      <c r="B50" s="32" t="s">
        <v>144</v>
      </c>
      <c r="C50" s="133">
        <f t="shared" si="170" ref="C50:V50">SUM(C45:C49)</f>
        <v>37561530.989999995</v>
      </c>
      <c r="D50" s="134">
        <f t="shared" si="170"/>
        <v>36784862.519999996</v>
      </c>
      <c r="E50" s="134">
        <f t="shared" si="170"/>
        <v>24690900.280000001</v>
      </c>
      <c r="F50" s="134">
        <f t="shared" si="170"/>
        <v>14930190.59</v>
      </c>
      <c r="G50" s="134">
        <f t="shared" si="170"/>
        <v>11425488.559999999</v>
      </c>
      <c r="H50" s="134">
        <f t="shared" si="170"/>
        <v>6691491.9399999995</v>
      </c>
      <c r="I50" s="134">
        <f t="shared" si="170"/>
        <v>6984664.0300000003</v>
      </c>
      <c r="J50" s="134">
        <f t="shared" si="170"/>
        <v>6709410.7000000002</v>
      </c>
      <c r="K50" s="134">
        <f t="shared" si="170"/>
        <v>8349299.7100000009</v>
      </c>
      <c r="L50" s="135">
        <f t="shared" si="170"/>
        <v>14943358.280000001</v>
      </c>
      <c r="M50" s="134">
        <f t="shared" si="170"/>
        <v>24483763.610000003</v>
      </c>
      <c r="N50" s="134">
        <f t="shared" si="170"/>
        <v>30264855.559999995</v>
      </c>
      <c r="O50" s="134">
        <f t="shared" si="170"/>
        <v>33262367.559999995</v>
      </c>
      <c r="P50" s="134">
        <f t="shared" si="170"/>
        <v>32676280</v>
      </c>
      <c r="Q50" s="134">
        <f t="shared" si="170"/>
        <v>24528449</v>
      </c>
      <c r="R50" s="134">
        <f t="shared" si="170"/>
        <v>18649378</v>
      </c>
      <c r="S50" s="134">
        <f t="shared" si="170"/>
        <v>8519601</v>
      </c>
      <c r="T50" s="134">
        <f t="shared" si="170"/>
        <v>7714708</v>
      </c>
      <c r="U50" s="134">
        <f t="shared" si="170"/>
        <v>6708838</v>
      </c>
      <c r="V50" s="134">
        <f t="shared" si="170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6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6">
        <v>18306676</v>
      </c>
      <c r="BI50" s="469">
        <v>35271189</v>
      </c>
      <c r="BJ50" s="533">
        <v>41154689</v>
      </c>
      <c r="BK50" s="296">
        <v>47275564</v>
      </c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-4299163.4299999997</v>
      </c>
      <c r="BV50" s="136">
        <f t="shared" si="171"/>
        <v>-4108582.5200000014</v>
      </c>
      <c r="BW50" s="136">
        <f t="shared" si="171"/>
        <v>-162451.28000000119</v>
      </c>
      <c r="BX50" s="136">
        <f t="shared" si="171"/>
        <v>3719187.4099999997</v>
      </c>
      <c r="BY50" s="136">
        <f t="shared" si="171"/>
        <v>-2905887.5600000001</v>
      </c>
      <c r="BZ50" s="136">
        <f t="shared" si="172" ref="BZ50:CH50">SUM(BZ45:BZ49)</f>
        <v>1023216.0600000001</v>
      </c>
      <c r="CA50" s="136">
        <f t="shared" si="172"/>
        <v>-275826.03000000003</v>
      </c>
      <c r="CB50" s="136">
        <f t="shared" si="172"/>
        <v>68697.300000000279</v>
      </c>
      <c r="CC50" s="136">
        <f t="shared" si="172"/>
        <v>192577.28999999975</v>
      </c>
      <c r="CD50" s="390">
        <f t="shared" si="172"/>
        <v>-1659786.2800000003</v>
      </c>
      <c r="CE50" s="413">
        <f t="shared" si="172"/>
        <v>2086698.3900000006</v>
      </c>
      <c r="CF50" s="136">
        <f t="shared" si="172"/>
        <v>3644397.4399999995</v>
      </c>
      <c r="CG50" s="136">
        <f t="shared" si="172"/>
        <v>1413289.4400000013</v>
      </c>
      <c r="CH50" s="136">
        <f t="shared" si="172"/>
        <v>-3590547</v>
      </c>
      <c r="CI50" s="136">
        <f t="shared" si="173" ref="CI50:CJ50">SUM(CI45:CI49)</f>
        <v>-3214249</v>
      </c>
      <c r="CJ50" s="231">
        <f t="shared" si="173"/>
        <v>-2712340</v>
      </c>
      <c r="CK50" s="231">
        <f t="shared" si="174" ref="CK50:CL50">SUM(CK45:CK49)</f>
        <v>407735</v>
      </c>
      <c r="CL50" s="231">
        <f t="shared" si="174"/>
        <v>-785830</v>
      </c>
      <c r="CM50" s="231">
        <f t="shared" si="175" ref="CM50:CN50">SUM(CM45:CM49)</f>
        <v>-542896</v>
      </c>
      <c r="CN50" s="231">
        <f t="shared" si="175"/>
        <v>571372</v>
      </c>
      <c r="CO50" s="231">
        <f t="shared" si="176" ref="CO50:CQ50">SUM(CO45:CO49)</f>
        <v>452307</v>
      </c>
      <c r="CP50" s="370">
        <f t="shared" si="176"/>
        <v>2167946</v>
      </c>
      <c r="CQ50" s="339">
        <f t="shared" si="176"/>
        <v>13630984</v>
      </c>
      <c r="CR50" s="257">
        <f t="shared" si="177" ref="CR50">SUM(CR45:CR49)</f>
        <v>8333463</v>
      </c>
      <c r="CS50" s="257">
        <f t="shared" si="178" ref="CS50">SUM(CS45:CS49)</f>
        <v>11065610</v>
      </c>
      <c r="CT50" s="257">
        <f t="shared" si="179" ref="CT50">SUM(CT45:CT49)</f>
        <v>10100201</v>
      </c>
      <c r="CU50" s="257">
        <f t="shared" si="180" ref="CU50">SUM(CU45:CU49)</f>
        <v>7924511</v>
      </c>
      <c r="CV50" s="257">
        <f t="shared" si="181" ref="CV50">SUM(CV45:CV49)</f>
        <v>5578611</v>
      </c>
      <c r="CW50" s="257">
        <f t="shared" si="182" ref="CW50">SUM(CW45:CW49)</f>
        <v>3101562</v>
      </c>
      <c r="CX50" s="257">
        <f t="shared" si="183" ref="CX50">SUM(CX45:CX49)</f>
        <v>3187647</v>
      </c>
      <c r="CY50" s="257">
        <f t="shared" si="184" ref="CY50">SUM(CY45:CY49)</f>
        <v>3939486</v>
      </c>
      <c r="CZ50" s="257">
        <f t="shared" si="185" ref="CZ50">SUM(CZ45:CZ49)</f>
        <v>1182248</v>
      </c>
      <c r="DA50" s="257">
        <f t="shared" si="186" ref="DA50">SUM(DA45:DA49)</f>
        <v>4334883</v>
      </c>
      <c r="DB50" s="370">
        <f t="shared" si="187" ref="DB50">SUM(DB45:DB49)</f>
        <v>9433790</v>
      </c>
      <c r="DC50" s="370">
        <f t="shared" si="188" ref="DC50">SUM(DC45:DC49)</f>
        <v>-2656594</v>
      </c>
      <c r="DD50" s="370">
        <f t="shared" si="189" ref="DD50">SUM(DD45:DD49)</f>
        <v>501986</v>
      </c>
      <c r="DE50" s="370">
        <f t="shared" si="190" ref="DE50">SUM(DE45:DE49)</f>
        <v>-693885</v>
      </c>
      <c r="DF50" s="370">
        <f t="shared" si="191" ref="DF50:DG50">SUM(DF45:DF49)</f>
        <v>177818</v>
      </c>
      <c r="DG50" s="370">
        <f t="shared" si="191"/>
        <v>-984807</v>
      </c>
      <c r="DH50" s="370">
        <f t="shared" si="192" ref="DH50">SUM(DH45:DH49)</f>
        <v>-1770242</v>
      </c>
      <c r="DI50" s="370">
        <f t="shared" si="193" ref="DI50">SUM(DI45:DI49)</f>
        <v>-917503</v>
      </c>
      <c r="DJ50" s="370">
        <f t="shared" si="194" ref="DJ50:DK50">SUM(DJ45:DJ49)</f>
        <v>-2545936</v>
      </c>
      <c r="DK50" s="370">
        <f t="shared" si="194"/>
        <v>-2023773</v>
      </c>
      <c r="DL50" s="370">
        <f t="shared" si="195" ref="DL50:DM50">SUM(DL45:DL49)</f>
        <v>-1529969</v>
      </c>
      <c r="DM50" s="370">
        <f t="shared" si="195"/>
        <v>-5128162</v>
      </c>
      <c r="DN50" s="370">
        <f t="shared" si="196" ref="DN50:DO50">SUM(DN45:DN49)</f>
        <v>-6578632</v>
      </c>
      <c r="DO50" s="370">
        <f t="shared" si="196"/>
        <v>-2273663</v>
      </c>
      <c r="DP50" s="370">
        <f t="shared" si="197" ref="DP50:DQ50">SUM(DP45:DP49)</f>
        <v>-1590013</v>
      </c>
      <c r="DQ50" s="370">
        <f t="shared" si="197"/>
        <v>2228182</v>
      </c>
      <c r="DR50" s="370"/>
      <c r="DS50" s="370"/>
      <c r="DT50" s="370"/>
      <c r="DU50" s="370"/>
      <c r="DV50" s="370"/>
      <c r="DW50" s="370"/>
      <c r="DX50" s="370"/>
      <c r="DY50" s="370"/>
      <c r="DZ50" s="370"/>
      <c r="EB50" s="38">
        <f>SUM(EB45:EB49)</f>
        <v>47275564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70"/>
      <c r="BJ51" s="534"/>
      <c r="BK51" s="297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371"/>
      <c r="DS51" s="371"/>
      <c r="DT51" s="371"/>
      <c r="DU51" s="371"/>
      <c r="DV51" s="371"/>
      <c r="DW51" s="371"/>
      <c r="DX51" s="371"/>
      <c r="DY51" s="371"/>
      <c r="DZ51" s="371"/>
      <c r="EB51" s="43"/>
    </row>
    <row r="52" spans="1:132" s="31" customFormat="1" ht="1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5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5">
        <v>2299139</v>
      </c>
      <c r="BI52" s="468">
        <v>4181762</v>
      </c>
      <c r="BJ52" s="532">
        <v>9976347</v>
      </c>
      <c r="BK52" s="295">
        <v>13541154</v>
      </c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-908876.93999999948</v>
      </c>
      <c r="BV52" s="37">
        <f t="shared" si="198"/>
        <v>-1496458.2799999993</v>
      </c>
      <c r="BW52" s="37">
        <f t="shared" si="198"/>
        <v>-1920838.0600000005</v>
      </c>
      <c r="BX52" s="37">
        <f t="shared" si="198"/>
        <v>523314.55000000075</v>
      </c>
      <c r="BY52" s="37">
        <f t="shared" si="198"/>
        <v>789814.34999999963</v>
      </c>
      <c r="BZ52" s="37">
        <f t="shared" si="198"/>
        <v>-424199.68000000017</v>
      </c>
      <c r="CA52" s="37">
        <f t="shared" si="198"/>
        <v>254128.29000000004</v>
      </c>
      <c r="CB52" s="37">
        <f t="shared" si="198"/>
        <v>235435.8600000001</v>
      </c>
      <c r="CC52" s="37">
        <f t="shared" si="198"/>
        <v>412714.52000000002</v>
      </c>
      <c r="CD52" s="389">
        <f t="shared" si="198"/>
        <v>155701.85000000009</v>
      </c>
      <c r="CE52" s="412">
        <f t="shared" si="199" ref="CE52:CN56">Y52-M52</f>
        <v>-9999.8499999996275</v>
      </c>
      <c r="CF52" s="37">
        <f t="shared" si="199"/>
        <v>-1481786.3399999999</v>
      </c>
      <c r="CG52" s="37">
        <f t="shared" si="199"/>
        <v>171251.24000000022</v>
      </c>
      <c r="CH52" s="37">
        <f t="shared" si="199"/>
        <v>932068</v>
      </c>
      <c r="CI52" s="37">
        <f t="shared" si="199"/>
        <v>329009</v>
      </c>
      <c r="CJ52" s="230">
        <f t="shared" si="199"/>
        <v>-1350709</v>
      </c>
      <c r="CK52" s="230">
        <f t="shared" si="199"/>
        <v>-1565720</v>
      </c>
      <c r="CL52" s="230">
        <f t="shared" si="199"/>
        <v>-385275</v>
      </c>
      <c r="CM52" s="230">
        <f t="shared" si="199"/>
        <v>-389604</v>
      </c>
      <c r="CN52" s="230">
        <f t="shared" si="199"/>
        <v>-369896</v>
      </c>
      <c r="CO52" s="230">
        <f t="shared" si="200" ref="CO52:CX56">AI52-W52</f>
        <v>-466407</v>
      </c>
      <c r="CP52" s="369">
        <f t="shared" si="200"/>
        <v>-637479</v>
      </c>
      <c r="CQ52" s="338">
        <f t="shared" si="200"/>
        <v>-900960</v>
      </c>
      <c r="CR52" s="256">
        <f t="shared" si="200"/>
        <v>759163</v>
      </c>
      <c r="CS52" s="256">
        <f t="shared" si="200"/>
        <v>524458</v>
      </c>
      <c r="CT52" s="256">
        <f t="shared" si="200"/>
        <v>1014999</v>
      </c>
      <c r="CU52" s="256">
        <f t="shared" si="200"/>
        <v>1330885</v>
      </c>
      <c r="CV52" s="256">
        <f t="shared" si="200"/>
        <v>1814501</v>
      </c>
      <c r="CW52" s="256">
        <f t="shared" si="200"/>
        <v>800830</v>
      </c>
      <c r="CX52" s="256">
        <f t="shared" si="200"/>
        <v>585466</v>
      </c>
      <c r="CY52" s="256">
        <f t="shared" si="201" ref="CY52:DH56">AS52-AG52</f>
        <v>796512</v>
      </c>
      <c r="CZ52" s="256">
        <f t="shared" si="201"/>
        <v>321020</v>
      </c>
      <c r="DA52" s="256">
        <f t="shared" si="201"/>
        <v>363283</v>
      </c>
      <c r="DB52" s="369">
        <f t="shared" si="201"/>
        <v>1746151</v>
      </c>
      <c r="DC52" s="369">
        <f t="shared" si="201"/>
        <v>1475685</v>
      </c>
      <c r="DD52" s="369">
        <f t="shared" si="201"/>
        <v>2531072</v>
      </c>
      <c r="DE52" s="369">
        <f t="shared" si="201"/>
        <v>1791960</v>
      </c>
      <c r="DF52" s="369">
        <f t="shared" si="201"/>
        <v>1207312</v>
      </c>
      <c r="DG52" s="369">
        <f t="shared" si="201"/>
        <v>503671</v>
      </c>
      <c r="DH52" s="369">
        <f t="shared" si="201"/>
        <v>82196</v>
      </c>
      <c r="DI52" s="369">
        <f t="shared" si="202" ref="DI52:DQ56">BC52-AQ52</f>
        <v>-107944</v>
      </c>
      <c r="DJ52" s="369">
        <f t="shared" si="202"/>
        <v>-104370</v>
      </c>
      <c r="DK52" s="369">
        <f t="shared" si="202"/>
        <v>-598863</v>
      </c>
      <c r="DL52" s="369">
        <f t="shared" si="202"/>
        <v>-220454</v>
      </c>
      <c r="DM52" s="369">
        <f t="shared" si="202"/>
        <v>-311039</v>
      </c>
      <c r="DN52" s="369">
        <f t="shared" si="202"/>
        <v>-1341132</v>
      </c>
      <c r="DO52" s="369">
        <f t="shared" si="202"/>
        <v>-1026746</v>
      </c>
      <c r="DP52" s="369">
        <f t="shared" si="202"/>
        <v>-1054000</v>
      </c>
      <c r="DQ52" s="369">
        <f t="shared" si="202"/>
        <v>1032030</v>
      </c>
      <c r="DR52" s="369"/>
      <c r="DS52" s="369"/>
      <c r="DT52" s="369"/>
      <c r="DU52" s="369"/>
      <c r="DV52" s="369"/>
      <c r="DW52" s="369"/>
      <c r="DX52" s="369"/>
      <c r="DY52" s="369"/>
      <c r="DZ52" s="36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13541154</v>
      </c>
    </row>
    <row r="53" spans="1:132" s="31" customFormat="1" ht="15">
      <c r="A53" s="139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5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5">
        <v>1169482</v>
      </c>
      <c r="BI53" s="468">
        <v>2089044</v>
      </c>
      <c r="BJ53" s="532">
        <v>4740803</v>
      </c>
      <c r="BK53" s="295">
        <v>6062249</v>
      </c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-280296.4299999997</v>
      </c>
      <c r="BV53" s="37">
        <f t="shared" si="198"/>
        <v>-735009.5</v>
      </c>
      <c r="BW53" s="37">
        <f t="shared" si="198"/>
        <v>-752146.58999999985</v>
      </c>
      <c r="BX53" s="37">
        <f t="shared" si="198"/>
        <v>-372925.29999999981</v>
      </c>
      <c r="BY53" s="37">
        <f t="shared" si="198"/>
        <v>-300197.87000000011</v>
      </c>
      <c r="BZ53" s="37">
        <f t="shared" si="198"/>
        <v>-234763.1399999999</v>
      </c>
      <c r="CA53" s="37">
        <f t="shared" si="198"/>
        <v>4086.890000000014</v>
      </c>
      <c r="CB53" s="37">
        <f t="shared" si="198"/>
        <v>-48882.229999999981</v>
      </c>
      <c r="CC53" s="37">
        <f t="shared" si="198"/>
        <v>88952.920000000042</v>
      </c>
      <c r="CD53" s="389">
        <f t="shared" si="198"/>
        <v>93383.040000000037</v>
      </c>
      <c r="CE53" s="412">
        <f t="shared" si="199"/>
        <v>-91553.169999999925</v>
      </c>
      <c r="CF53" s="37">
        <f t="shared" si="199"/>
        <v>-482591.91999999993</v>
      </c>
      <c r="CG53" s="37">
        <f t="shared" si="199"/>
        <v>573442.37999999989</v>
      </c>
      <c r="CH53" s="37">
        <f t="shared" si="199"/>
        <v>962471</v>
      </c>
      <c r="CI53" s="37">
        <f t="shared" si="199"/>
        <v>721231</v>
      </c>
      <c r="CJ53" s="230">
        <f t="shared" si="199"/>
        <v>547529</v>
      </c>
      <c r="CK53" s="230">
        <f t="shared" si="199"/>
        <v>141063</v>
      </c>
      <c r="CL53" s="230">
        <f t="shared" si="199"/>
        <v>271904</v>
      </c>
      <c r="CM53" s="230">
        <f t="shared" si="199"/>
        <v>287960</v>
      </c>
      <c r="CN53" s="230">
        <f t="shared" si="199"/>
        <v>76060</v>
      </c>
      <c r="CO53" s="230">
        <f t="shared" si="200"/>
        <v>-62440</v>
      </c>
      <c r="CP53" s="369">
        <f t="shared" si="200"/>
        <v>-136652</v>
      </c>
      <c r="CQ53" s="338">
        <f t="shared" si="200"/>
        <v>212945</v>
      </c>
      <c r="CR53" s="256">
        <f t="shared" si="200"/>
        <v>923424</v>
      </c>
      <c r="CS53" s="256">
        <f t="shared" si="200"/>
        <v>652909</v>
      </c>
      <c r="CT53" s="256">
        <f t="shared" si="200"/>
        <v>931410</v>
      </c>
      <c r="CU53" s="256">
        <f t="shared" si="200"/>
        <v>1166762</v>
      </c>
      <c r="CV53" s="256">
        <f t="shared" si="200"/>
        <v>815405</v>
      </c>
      <c r="CW53" s="256">
        <f t="shared" si="200"/>
        <v>582045</v>
      </c>
      <c r="CX53" s="256">
        <f t="shared" si="200"/>
        <v>271193</v>
      </c>
      <c r="CY53" s="256">
        <f t="shared" si="201"/>
        <v>282522</v>
      </c>
      <c r="CZ53" s="256">
        <f t="shared" si="201"/>
        <v>315260</v>
      </c>
      <c r="DA53" s="256">
        <f t="shared" si="201"/>
        <v>357608</v>
      </c>
      <c r="DB53" s="369">
        <f t="shared" si="201"/>
        <v>1073949</v>
      </c>
      <c r="DC53" s="369">
        <f t="shared" si="201"/>
        <v>821770</v>
      </c>
      <c r="DD53" s="369">
        <f t="shared" si="201"/>
        <v>1439713</v>
      </c>
      <c r="DE53" s="369">
        <f t="shared" si="201"/>
        <v>1560994</v>
      </c>
      <c r="DF53" s="369">
        <f t="shared" si="201"/>
        <v>1328032</v>
      </c>
      <c r="DG53" s="369">
        <f t="shared" si="201"/>
        <v>764789</v>
      </c>
      <c r="DH53" s="369">
        <f t="shared" si="201"/>
        <v>680097</v>
      </c>
      <c r="DI53" s="369">
        <f t="shared" si="202"/>
        <v>405521</v>
      </c>
      <c r="DJ53" s="369">
        <f t="shared" si="202"/>
        <v>260576</v>
      </c>
      <c r="DK53" s="369">
        <f t="shared" si="202"/>
        <v>-151386</v>
      </c>
      <c r="DL53" s="369">
        <f t="shared" si="202"/>
        <v>155305</v>
      </c>
      <c r="DM53" s="369">
        <f t="shared" si="202"/>
        <v>-50747</v>
      </c>
      <c r="DN53" s="369">
        <f t="shared" si="202"/>
        <v>-664363</v>
      </c>
      <c r="DO53" s="369">
        <f t="shared" si="202"/>
        <v>-273255</v>
      </c>
      <c r="DP53" s="369">
        <f t="shared" si="202"/>
        <v>162837</v>
      </c>
      <c r="DQ53" s="369">
        <f t="shared" si="202"/>
        <v>595789</v>
      </c>
      <c r="DR53" s="369"/>
      <c r="DS53" s="369"/>
      <c r="DT53" s="369"/>
      <c r="DU53" s="369"/>
      <c r="DV53" s="369"/>
      <c r="DW53" s="369"/>
      <c r="DX53" s="369"/>
      <c r="DY53" s="369"/>
      <c r="DZ53" s="36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6062249</v>
      </c>
    </row>
    <row r="54" spans="1:132" s="31" customFormat="1" ht="15">
      <c r="A54" s="139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5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5">
        <v>260285</v>
      </c>
      <c r="BI54" s="468">
        <v>407578</v>
      </c>
      <c r="BJ54" s="532">
        <v>949242</v>
      </c>
      <c r="BK54" s="295">
        <v>1223180</v>
      </c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32060.429999999935</v>
      </c>
      <c r="BV54" s="37">
        <f t="shared" si="198"/>
        <v>377174.88</v>
      </c>
      <c r="BW54" s="37">
        <f t="shared" si="198"/>
        <v>149476.1399999999</v>
      </c>
      <c r="BX54" s="37">
        <f t="shared" si="198"/>
        <v>126905.06999999995</v>
      </c>
      <c r="BY54" s="37">
        <f t="shared" si="198"/>
        <v>46698.119999999995</v>
      </c>
      <c r="BZ54" s="37">
        <f t="shared" si="198"/>
        <v>-120008.28999999998</v>
      </c>
      <c r="CA54" s="37">
        <f t="shared" si="198"/>
        <v>43219.309999999998</v>
      </c>
      <c r="CB54" s="37">
        <f t="shared" si="198"/>
        <v>14353.089999999997</v>
      </c>
      <c r="CC54" s="37">
        <f t="shared" si="198"/>
        <v>36954.579999999987</v>
      </c>
      <c r="CD54" s="389">
        <f t="shared" si="198"/>
        <v>-6309.140000000014</v>
      </c>
      <c r="CE54" s="412">
        <f t="shared" si="199"/>
        <v>25290.840000000026</v>
      </c>
      <c r="CF54" s="37">
        <f t="shared" si="199"/>
        <v>-182055.66000000003</v>
      </c>
      <c r="CG54" s="37">
        <f t="shared" si="199"/>
        <v>-88836.239999999991</v>
      </c>
      <c r="CH54" s="37">
        <f t="shared" si="199"/>
        <v>-338892</v>
      </c>
      <c r="CI54" s="37">
        <f t="shared" si="199"/>
        <v>-278529</v>
      </c>
      <c r="CJ54" s="230">
        <f t="shared" si="199"/>
        <v>-177328</v>
      </c>
      <c r="CK54" s="230">
        <f t="shared" si="199"/>
        <v>-101815</v>
      </c>
      <c r="CL54" s="230">
        <f t="shared" si="199"/>
        <v>-29459</v>
      </c>
      <c r="CM54" s="230">
        <f t="shared" si="199"/>
        <v>-46460</v>
      </c>
      <c r="CN54" s="230">
        <f t="shared" si="199"/>
        <v>-33746</v>
      </c>
      <c r="CO54" s="230">
        <f t="shared" si="200"/>
        <v>-23492</v>
      </c>
      <c r="CP54" s="369">
        <f t="shared" si="200"/>
        <v>-26462</v>
      </c>
      <c r="CQ54" s="338">
        <f t="shared" si="200"/>
        <v>188232</v>
      </c>
      <c r="CR54" s="256">
        <f t="shared" si="200"/>
        <v>330865</v>
      </c>
      <c r="CS54" s="256">
        <f t="shared" si="200"/>
        <v>452672</v>
      </c>
      <c r="CT54" s="256">
        <f t="shared" si="200"/>
        <v>225268</v>
      </c>
      <c r="CU54" s="256">
        <f t="shared" si="200"/>
        <v>185439</v>
      </c>
      <c r="CV54" s="256">
        <f t="shared" si="200"/>
        <v>256341</v>
      </c>
      <c r="CW54" s="256">
        <f t="shared" si="200"/>
        <v>190653</v>
      </c>
      <c r="CX54" s="256">
        <f t="shared" si="200"/>
        <v>77574</v>
      </c>
      <c r="CY54" s="256">
        <f t="shared" si="201"/>
        <v>158005</v>
      </c>
      <c r="CZ54" s="256">
        <f t="shared" si="201"/>
        <v>93065</v>
      </c>
      <c r="DA54" s="256">
        <f t="shared" si="201"/>
        <v>60806</v>
      </c>
      <c r="DB54" s="369">
        <f t="shared" si="201"/>
        <v>217756</v>
      </c>
      <c r="DC54" s="369">
        <f t="shared" si="201"/>
        <v>-28705</v>
      </c>
      <c r="DD54" s="369">
        <f t="shared" si="201"/>
        <v>12175</v>
      </c>
      <c r="DE54" s="369">
        <f t="shared" si="201"/>
        <v>-209496</v>
      </c>
      <c r="DF54" s="369">
        <f t="shared" si="201"/>
        <v>-52456</v>
      </c>
      <c r="DG54" s="369">
        <f t="shared" si="201"/>
        <v>-35001</v>
      </c>
      <c r="DH54" s="369">
        <f t="shared" si="201"/>
        <v>-78199</v>
      </c>
      <c r="DI54" s="369">
        <f t="shared" si="202"/>
        <v>-106265</v>
      </c>
      <c r="DJ54" s="369">
        <f t="shared" si="202"/>
        <v>672</v>
      </c>
      <c r="DK54" s="369">
        <f t="shared" si="202"/>
        <v>-95878</v>
      </c>
      <c r="DL54" s="369">
        <f t="shared" si="202"/>
        <v>-35554</v>
      </c>
      <c r="DM54" s="369">
        <f t="shared" si="202"/>
        <v>-52113</v>
      </c>
      <c r="DN54" s="369">
        <f t="shared" si="202"/>
        <v>-198923</v>
      </c>
      <c r="DO54" s="369">
        <f t="shared" si="202"/>
        <v>-161246</v>
      </c>
      <c r="DP54" s="369">
        <f t="shared" si="202"/>
        <v>-36048</v>
      </c>
      <c r="DQ54" s="369">
        <f t="shared" si="202"/>
        <v>183723</v>
      </c>
      <c r="DR54" s="369"/>
      <c r="DS54" s="369"/>
      <c r="DT54" s="369"/>
      <c r="DU54" s="369"/>
      <c r="DV54" s="369"/>
      <c r="DW54" s="369"/>
      <c r="DX54" s="369"/>
      <c r="DY54" s="369"/>
      <c r="DZ54" s="36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1223180</v>
      </c>
    </row>
    <row r="55" spans="1:132" s="31" customFormat="1" ht="15">
      <c r="A55" s="139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5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5">
        <v>217920</v>
      </c>
      <c r="BI55" s="468">
        <v>317611</v>
      </c>
      <c r="BJ55" s="532">
        <v>732248</v>
      </c>
      <c r="BK55" s="295">
        <v>1023395</v>
      </c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-53373.020000000019</v>
      </c>
      <c r="BV55" s="37">
        <f t="shared" si="198"/>
        <v>139106.05000000005</v>
      </c>
      <c r="BW55" s="37">
        <f t="shared" si="198"/>
        <v>258210.79000000004</v>
      </c>
      <c r="BX55" s="37">
        <f t="shared" si="198"/>
        <v>149066.5</v>
      </c>
      <c r="BY55" s="37">
        <f t="shared" si="198"/>
        <v>24515.179999999993</v>
      </c>
      <c r="BZ55" s="37">
        <f t="shared" si="198"/>
        <v>-30508.359999999986</v>
      </c>
      <c r="CA55" s="37">
        <f t="shared" si="198"/>
        <v>-17524.98000000001</v>
      </c>
      <c r="CB55" s="37">
        <f t="shared" si="198"/>
        <v>26873.149999999994</v>
      </c>
      <c r="CC55" s="37">
        <f t="shared" si="198"/>
        <v>-26277.910000000003</v>
      </c>
      <c r="CD55" s="389">
        <f t="shared" si="198"/>
        <v>15987.5</v>
      </c>
      <c r="CE55" s="412">
        <f t="shared" si="199"/>
        <v>35864.210000000021</v>
      </c>
      <c r="CF55" s="37">
        <f t="shared" si="199"/>
        <v>80304.709999999963</v>
      </c>
      <c r="CG55" s="37">
        <f t="shared" si="199"/>
        <v>35295.680000000051</v>
      </c>
      <c r="CH55" s="37">
        <f t="shared" si="199"/>
        <v>-88718</v>
      </c>
      <c r="CI55" s="37">
        <f t="shared" si="199"/>
        <v>-279667</v>
      </c>
      <c r="CJ55" s="230">
        <f t="shared" si="199"/>
        <v>-150030</v>
      </c>
      <c r="CK55" s="230">
        <f t="shared" si="199"/>
        <v>-129383</v>
      </c>
      <c r="CL55" s="230">
        <f t="shared" si="199"/>
        <v>-63740</v>
      </c>
      <c r="CM55" s="230">
        <f t="shared" si="199"/>
        <v>1015</v>
      </c>
      <c r="CN55" s="230">
        <f t="shared" si="199"/>
        <v>-7199</v>
      </c>
      <c r="CO55" s="230">
        <f t="shared" si="200"/>
        <v>-33063</v>
      </c>
      <c r="CP55" s="369">
        <f t="shared" si="200"/>
        <v>874</v>
      </c>
      <c r="CQ55" s="338">
        <f t="shared" si="200"/>
        <v>239556</v>
      </c>
      <c r="CR55" s="256">
        <f t="shared" si="200"/>
        <v>341340</v>
      </c>
      <c r="CS55" s="256">
        <f t="shared" si="200"/>
        <v>388987</v>
      </c>
      <c r="CT55" s="256">
        <f t="shared" si="200"/>
        <v>157640</v>
      </c>
      <c r="CU55" s="256">
        <f t="shared" si="200"/>
        <v>97781</v>
      </c>
      <c r="CV55" s="256">
        <f t="shared" si="200"/>
        <v>186186</v>
      </c>
      <c r="CW55" s="256">
        <f t="shared" si="200"/>
        <v>189237</v>
      </c>
      <c r="CX55" s="256">
        <f t="shared" si="200"/>
        <v>114674</v>
      </c>
      <c r="CY55" s="256">
        <f t="shared" si="201"/>
        <v>114050</v>
      </c>
      <c r="CZ55" s="256">
        <f t="shared" si="201"/>
        <v>53413</v>
      </c>
      <c r="DA55" s="256">
        <f t="shared" si="201"/>
        <v>48415</v>
      </c>
      <c r="DB55" s="369">
        <f t="shared" si="201"/>
        <v>140357</v>
      </c>
      <c r="DC55" s="369">
        <f t="shared" si="201"/>
        <v>-88256</v>
      </c>
      <c r="DD55" s="369">
        <f t="shared" si="201"/>
        <v>-223083</v>
      </c>
      <c r="DE55" s="369">
        <f t="shared" si="201"/>
        <v>-254421</v>
      </c>
      <c r="DF55" s="369">
        <f t="shared" si="201"/>
        <v>23274</v>
      </c>
      <c r="DG55" s="369">
        <f t="shared" si="201"/>
        <v>33719</v>
      </c>
      <c r="DH55" s="369">
        <f t="shared" si="201"/>
        <v>-47825</v>
      </c>
      <c r="DI55" s="369">
        <f t="shared" si="202"/>
        <v>-90011</v>
      </c>
      <c r="DJ55" s="369">
        <f t="shared" si="202"/>
        <v>13422</v>
      </c>
      <c r="DK55" s="369">
        <f t="shared" si="202"/>
        <v>-108395</v>
      </c>
      <c r="DL55" s="369">
        <f t="shared" si="202"/>
        <v>-28870</v>
      </c>
      <c r="DM55" s="369">
        <f t="shared" si="202"/>
        <v>-49461</v>
      </c>
      <c r="DN55" s="369">
        <f t="shared" si="202"/>
        <v>-165804</v>
      </c>
      <c r="DO55" s="369">
        <f t="shared" si="202"/>
        <v>-202173</v>
      </c>
      <c r="DP55" s="369">
        <f t="shared" si="202"/>
        <v>-7878</v>
      </c>
      <c r="DQ55" s="369">
        <f t="shared" si="202"/>
        <v>249593</v>
      </c>
      <c r="DR55" s="369"/>
      <c r="DS55" s="369"/>
      <c r="DT55" s="369"/>
      <c r="DU55" s="369"/>
      <c r="DV55" s="369"/>
      <c r="DW55" s="369"/>
      <c r="DX55" s="369"/>
      <c r="DY55" s="369"/>
      <c r="DZ55" s="36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1023395</v>
      </c>
    </row>
    <row r="56" spans="1:132" s="31" customFormat="1" ht="15">
      <c r="A56" s="139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5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5">
        <v>751427</v>
      </c>
      <c r="BI56" s="468">
        <v>1054038</v>
      </c>
      <c r="BJ56" s="532">
        <v>1721202</v>
      </c>
      <c r="BK56" s="295">
        <v>2083690</v>
      </c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44906.010000000009</v>
      </c>
      <c r="BV56" s="37">
        <f t="shared" si="198"/>
        <v>626265.60999999987</v>
      </c>
      <c r="BW56" s="37">
        <f t="shared" si="198"/>
        <v>741255.60000000009</v>
      </c>
      <c r="BX56" s="37">
        <f t="shared" si="198"/>
        <v>246847.39000000013</v>
      </c>
      <c r="BY56" s="37">
        <f t="shared" si="198"/>
        <v>560177.30000000005</v>
      </c>
      <c r="BZ56" s="37">
        <f t="shared" si="198"/>
        <v>-410464.70999999996</v>
      </c>
      <c r="CA56" s="37">
        <f t="shared" si="198"/>
        <v>765638.14000000001</v>
      </c>
      <c r="CB56" s="37">
        <f t="shared" si="198"/>
        <v>420494.94999999995</v>
      </c>
      <c r="CC56" s="37">
        <f t="shared" si="198"/>
        <v>-133775.69999999995</v>
      </c>
      <c r="CD56" s="389">
        <f t="shared" si="198"/>
        <v>232052.51000000001</v>
      </c>
      <c r="CE56" s="412">
        <f t="shared" si="199"/>
        <v>-117808.41999999993</v>
      </c>
      <c r="CF56" s="37">
        <f t="shared" si="199"/>
        <v>567404.27000000002</v>
      </c>
      <c r="CG56" s="37">
        <f t="shared" si="199"/>
        <v>-104720.89999999991</v>
      </c>
      <c r="CH56" s="37">
        <f t="shared" si="199"/>
        <v>-401240</v>
      </c>
      <c r="CI56" s="37">
        <f t="shared" si="199"/>
        <v>-1141263</v>
      </c>
      <c r="CJ56" s="230">
        <f t="shared" si="199"/>
        <v>-972121</v>
      </c>
      <c r="CK56" s="230">
        <f t="shared" si="199"/>
        <v>-979158</v>
      </c>
      <c r="CL56" s="230">
        <f t="shared" si="199"/>
        <v>-17289</v>
      </c>
      <c r="CM56" s="230">
        <f t="shared" si="199"/>
        <v>-493180</v>
      </c>
      <c r="CN56" s="230">
        <f t="shared" si="199"/>
        <v>-386805</v>
      </c>
      <c r="CO56" s="230">
        <f t="shared" si="200"/>
        <v>255941</v>
      </c>
      <c r="CP56" s="369">
        <f t="shared" si="200"/>
        <v>4914</v>
      </c>
      <c r="CQ56" s="338">
        <f t="shared" si="200"/>
        <v>1161358</v>
      </c>
      <c r="CR56" s="256">
        <f t="shared" si="200"/>
        <v>2038085</v>
      </c>
      <c r="CS56" s="256">
        <f t="shared" si="200"/>
        <v>1942211</v>
      </c>
      <c r="CT56" s="256">
        <f t="shared" si="200"/>
        <v>-42807</v>
      </c>
      <c r="CU56" s="256">
        <f t="shared" si="200"/>
        <v>800867</v>
      </c>
      <c r="CV56" s="256">
        <f t="shared" si="200"/>
        <v>721222</v>
      </c>
      <c r="CW56" s="256">
        <f t="shared" si="200"/>
        <v>684580</v>
      </c>
      <c r="CX56" s="256">
        <f t="shared" si="200"/>
        <v>272844</v>
      </c>
      <c r="CY56" s="256">
        <f t="shared" si="201"/>
        <v>536380</v>
      </c>
      <c r="CZ56" s="256">
        <f t="shared" si="201"/>
        <v>350330</v>
      </c>
      <c r="DA56" s="256">
        <f t="shared" si="201"/>
        <v>-41613</v>
      </c>
      <c r="DB56" s="369">
        <f t="shared" si="201"/>
        <v>579487</v>
      </c>
      <c r="DC56" s="369">
        <f t="shared" si="201"/>
        <v>-508553</v>
      </c>
      <c r="DD56" s="369">
        <f t="shared" si="201"/>
        <v>-1752897</v>
      </c>
      <c r="DE56" s="369">
        <f t="shared" si="201"/>
        <v>-1554776</v>
      </c>
      <c r="DF56" s="369">
        <f t="shared" si="201"/>
        <v>363328</v>
      </c>
      <c r="DG56" s="369">
        <f t="shared" si="201"/>
        <v>18998</v>
      </c>
      <c r="DH56" s="369">
        <f t="shared" si="201"/>
        <v>-854396</v>
      </c>
      <c r="DI56" s="369">
        <f t="shared" si="202"/>
        <v>-647830</v>
      </c>
      <c r="DJ56" s="369">
        <f t="shared" si="202"/>
        <v>-486714</v>
      </c>
      <c r="DK56" s="369">
        <f t="shared" si="202"/>
        <v>-604295</v>
      </c>
      <c r="DL56" s="369">
        <f t="shared" si="202"/>
        <v>-12386</v>
      </c>
      <c r="DM56" s="369">
        <f t="shared" si="202"/>
        <v>-295527</v>
      </c>
      <c r="DN56" s="369">
        <f t="shared" si="202"/>
        <v>-727191</v>
      </c>
      <c r="DO56" s="369">
        <f t="shared" si="202"/>
        <v>-609867</v>
      </c>
      <c r="DP56" s="369">
        <f t="shared" si="202"/>
        <v>-585640</v>
      </c>
      <c r="DQ56" s="369">
        <f t="shared" si="202"/>
        <v>-2813</v>
      </c>
      <c r="DR56" s="369"/>
      <c r="DS56" s="369"/>
      <c r="DT56" s="369"/>
      <c r="DU56" s="369"/>
      <c r="DV56" s="369"/>
      <c r="DW56" s="369"/>
      <c r="DX56" s="369"/>
      <c r="DY56" s="369"/>
      <c r="DZ56" s="36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2083690</v>
      </c>
    </row>
    <row r="57" spans="1:132" s="123" customFormat="1" ht="15">
      <c r="A57" s="140"/>
      <c r="B57" s="32" t="s">
        <v>144</v>
      </c>
      <c r="C57" s="133">
        <f t="shared" si="203" ref="C57:V57">SUM(C52:C56)</f>
        <v>17158995.789999999</v>
      </c>
      <c r="D57" s="134">
        <f t="shared" si="203"/>
        <v>21799000.240000002</v>
      </c>
      <c r="E57" s="134">
        <f t="shared" si="203"/>
        <v>20709964.120000001</v>
      </c>
      <c r="F57" s="134">
        <f t="shared" si="203"/>
        <v>15695488.789999999</v>
      </c>
      <c r="G57" s="134">
        <f t="shared" si="203"/>
        <v>10065126.92</v>
      </c>
      <c r="H57" s="134">
        <f t="shared" si="203"/>
        <v>6902320.1800000006</v>
      </c>
      <c r="I57" s="134">
        <f t="shared" si="203"/>
        <v>3954948.3499999996</v>
      </c>
      <c r="J57" s="134">
        <f t="shared" si="203"/>
        <v>3809661.1800000006</v>
      </c>
      <c r="K57" s="134">
        <f t="shared" si="203"/>
        <v>4060337.5899999999</v>
      </c>
      <c r="L57" s="135">
        <f t="shared" si="203"/>
        <v>4341955.2400000002</v>
      </c>
      <c r="M57" s="134">
        <f t="shared" si="203"/>
        <v>7908454.3899999997</v>
      </c>
      <c r="N57" s="134">
        <f t="shared" si="203"/>
        <v>14739438.940000001</v>
      </c>
      <c r="O57" s="134">
        <f t="shared" si="203"/>
        <v>15993415.84</v>
      </c>
      <c r="P57" s="134">
        <f t="shared" si="203"/>
        <v>20710079</v>
      </c>
      <c r="Q57" s="134">
        <f t="shared" si="203"/>
        <v>19185922</v>
      </c>
      <c r="R57" s="134">
        <f t="shared" si="203"/>
        <v>16368697</v>
      </c>
      <c r="S57" s="134">
        <f t="shared" si="203"/>
        <v>11186134</v>
      </c>
      <c r="T57" s="134">
        <f t="shared" si="203"/>
        <v>5682376</v>
      </c>
      <c r="U57" s="134">
        <f t="shared" si="203"/>
        <v>5004496</v>
      </c>
      <c r="V57" s="134">
        <f t="shared" si="203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6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6">
        <v>4698253</v>
      </c>
      <c r="BI57" s="469">
        <v>8050033</v>
      </c>
      <c r="BJ57" s="533">
        <v>18119842</v>
      </c>
      <c r="BK57" s="296">
        <v>23933668</v>
      </c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-1165579.9499999993</v>
      </c>
      <c r="BV57" s="136">
        <f t="shared" si="204"/>
        <v>-1088921.2399999995</v>
      </c>
      <c r="BW57" s="136">
        <f t="shared" si="204"/>
        <v>-1524042.1200000006</v>
      </c>
      <c r="BX57" s="136">
        <f t="shared" si="204"/>
        <v>673208.21000000101</v>
      </c>
      <c r="BY57" s="136">
        <f t="shared" si="204"/>
        <v>1121007.0799999996</v>
      </c>
      <c r="BZ57" s="136">
        <f t="shared" si="205" ref="BZ57:CH57">SUM(BZ52:BZ56)</f>
        <v>-1219944.1800000002</v>
      </c>
      <c r="CA57" s="136">
        <f t="shared" si="205"/>
        <v>1049547.6499999999</v>
      </c>
      <c r="CB57" s="136">
        <f t="shared" si="205"/>
        <v>648274.82000000007</v>
      </c>
      <c r="CC57" s="136">
        <f t="shared" si="205"/>
        <v>378568.41000000003</v>
      </c>
      <c r="CD57" s="390">
        <f t="shared" si="205"/>
        <v>490815.76000000013</v>
      </c>
      <c r="CE57" s="413">
        <f t="shared" si="205"/>
        <v>-158206.38999999943</v>
      </c>
      <c r="CF57" s="136">
        <f t="shared" si="205"/>
        <v>-1498724.9399999999</v>
      </c>
      <c r="CG57" s="136">
        <f t="shared" si="205"/>
        <v>586432.16000000027</v>
      </c>
      <c r="CH57" s="136">
        <f t="shared" si="205"/>
        <v>1065689</v>
      </c>
      <c r="CI57" s="136">
        <f t="shared" si="206" ref="CI57:CJ57">SUM(CI52:CI56)</f>
        <v>-649219</v>
      </c>
      <c r="CJ57" s="231">
        <f t="shared" si="206"/>
        <v>-2102659</v>
      </c>
      <c r="CK57" s="231">
        <f t="shared" si="207" ref="CK57:CL57">SUM(CK52:CK56)</f>
        <v>-2635013</v>
      </c>
      <c r="CL57" s="231">
        <f t="shared" si="207"/>
        <v>-223859</v>
      </c>
      <c r="CM57" s="231">
        <f t="shared" si="208" ref="CM57:CN57">SUM(CM52:CM56)</f>
        <v>-640269</v>
      </c>
      <c r="CN57" s="231">
        <f t="shared" si="208"/>
        <v>-721586</v>
      </c>
      <c r="CO57" s="231">
        <f t="shared" si="209" ref="CO57:CQ57">SUM(CO52:CO56)</f>
        <v>-329461</v>
      </c>
      <c r="CP57" s="370">
        <f t="shared" si="209"/>
        <v>-794805</v>
      </c>
      <c r="CQ57" s="339">
        <f t="shared" si="209"/>
        <v>901131</v>
      </c>
      <c r="CR57" s="257">
        <f t="shared" si="210" ref="CR57">SUM(CR52:CR56)</f>
        <v>4392877</v>
      </c>
      <c r="CS57" s="257">
        <f t="shared" si="211" ref="CS57">SUM(CS52:CS56)</f>
        <v>3961237</v>
      </c>
      <c r="CT57" s="257">
        <f t="shared" si="212" ref="CT57">SUM(CT52:CT56)</f>
        <v>2286510</v>
      </c>
      <c r="CU57" s="257">
        <f t="shared" si="213" ref="CU57">SUM(CU52:CU56)</f>
        <v>3581734</v>
      </c>
      <c r="CV57" s="257">
        <f t="shared" si="214" ref="CV57">SUM(CV52:CV56)</f>
        <v>3793655</v>
      </c>
      <c r="CW57" s="257">
        <f t="shared" si="215" ref="CW57">SUM(CW52:CW56)</f>
        <v>2447345</v>
      </c>
      <c r="CX57" s="257">
        <f t="shared" si="216" ref="CX57">SUM(CX52:CX56)</f>
        <v>1321751</v>
      </c>
      <c r="CY57" s="257">
        <f t="shared" si="217" ref="CY57">SUM(CY52:CY56)</f>
        <v>1887469</v>
      </c>
      <c r="CZ57" s="257">
        <f t="shared" si="218" ref="CZ57">SUM(CZ52:CZ56)</f>
        <v>1133088</v>
      </c>
      <c r="DA57" s="257">
        <f t="shared" si="219" ref="DA57">SUM(DA52:DA56)</f>
        <v>788499</v>
      </c>
      <c r="DB57" s="370">
        <f t="shared" si="220" ref="DB57">SUM(DB52:DB56)</f>
        <v>3757700</v>
      </c>
      <c r="DC57" s="370">
        <f t="shared" si="221" ref="DC57">SUM(DC52:DC56)</f>
        <v>1671941</v>
      </c>
      <c r="DD57" s="370">
        <f t="shared" si="222" ref="DD57">SUM(DD52:DD56)</f>
        <v>2006980</v>
      </c>
      <c r="DE57" s="370">
        <f t="shared" si="223" ref="DE57">SUM(DE52:DE56)</f>
        <v>1334261</v>
      </c>
      <c r="DF57" s="370">
        <f t="shared" si="224" ref="DF57:DG57">SUM(DF52:DF56)</f>
        <v>2869490</v>
      </c>
      <c r="DG57" s="370">
        <f t="shared" si="224"/>
        <v>1286176</v>
      </c>
      <c r="DH57" s="370">
        <f t="shared" si="225" ref="DH57">SUM(DH52:DH56)</f>
        <v>-218127</v>
      </c>
      <c r="DI57" s="370">
        <f t="shared" si="226" ref="DI57">SUM(DI52:DI56)</f>
        <v>-546529</v>
      </c>
      <c r="DJ57" s="370">
        <f t="shared" si="227" ref="DJ57:DK57">SUM(DJ52:DJ56)</f>
        <v>-316414</v>
      </c>
      <c r="DK57" s="370">
        <f t="shared" si="227"/>
        <v>-1558817</v>
      </c>
      <c r="DL57" s="370">
        <f t="shared" si="228" ref="DL57:DM57">SUM(DL52:DL56)</f>
        <v>-141959</v>
      </c>
      <c r="DM57" s="370">
        <f t="shared" si="228"/>
        <v>-758887</v>
      </c>
      <c r="DN57" s="370">
        <f t="shared" si="229" ref="DN57:DO57">SUM(DN52:DN56)</f>
        <v>-3097413</v>
      </c>
      <c r="DO57" s="370">
        <f t="shared" si="229"/>
        <v>-2273287</v>
      </c>
      <c r="DP57" s="370">
        <f t="shared" si="230" ref="DP57:DQ57">SUM(DP52:DP56)</f>
        <v>-1520729</v>
      </c>
      <c r="DQ57" s="370">
        <f t="shared" si="230"/>
        <v>2058322</v>
      </c>
      <c r="DR57" s="370"/>
      <c r="DS57" s="370"/>
      <c r="DT57" s="370"/>
      <c r="DU57" s="370"/>
      <c r="DV57" s="370"/>
      <c r="DW57" s="370"/>
      <c r="DX57" s="370"/>
      <c r="DY57" s="370"/>
      <c r="DZ57" s="370"/>
      <c r="EB57" s="38">
        <f>SUM(EB52:EB56)</f>
        <v>23933668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70"/>
      <c r="BJ58" s="534"/>
      <c r="BK58" s="297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371"/>
      <c r="DS58" s="371"/>
      <c r="DT58" s="371"/>
      <c r="DU58" s="371"/>
      <c r="DV58" s="371"/>
      <c r="DW58" s="371"/>
      <c r="DX58" s="371"/>
      <c r="DY58" s="371"/>
      <c r="DZ58" s="371"/>
      <c r="EB58" s="43"/>
    </row>
    <row r="59" spans="1:132" s="31" customFormat="1" ht="1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5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5">
        <v>47132429</v>
      </c>
      <c r="BI59" s="468">
        <v>46072554</v>
      </c>
      <c r="BJ59" s="532">
        <v>46036547</v>
      </c>
      <c r="BK59" s="295">
        <v>51732916</v>
      </c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-844743.38000000268</v>
      </c>
      <c r="BV59" s="37">
        <f t="shared" si="231"/>
        <v>1084856.8800000027</v>
      </c>
      <c r="BW59" s="37">
        <f t="shared" si="231"/>
        <v>4122406.6700000018</v>
      </c>
      <c r="BX59" s="37">
        <f t="shared" si="231"/>
        <v>5194700.2100000009</v>
      </c>
      <c r="BY59" s="37">
        <f t="shared" si="231"/>
        <v>7902571.2299999967</v>
      </c>
      <c r="BZ59" s="37">
        <f t="shared" si="231"/>
        <v>11831808.18</v>
      </c>
      <c r="CA59" s="37">
        <f t="shared" si="231"/>
        <v>13979856.840000004</v>
      </c>
      <c r="CB59" s="37">
        <f t="shared" si="231"/>
        <v>16226394.960000001</v>
      </c>
      <c r="CC59" s="37">
        <f t="shared" si="231"/>
        <v>16771818.780000001</v>
      </c>
      <c r="CD59" s="389">
        <f t="shared" si="231"/>
        <v>16613352.039999999</v>
      </c>
      <c r="CE59" s="412">
        <f t="shared" si="232" ref="CE59:CN63">Y59-M59</f>
        <v>16099539.770000003</v>
      </c>
      <c r="CF59" s="37">
        <f t="shared" si="232"/>
        <v>15641969.700000003</v>
      </c>
      <c r="CG59" s="37">
        <f t="shared" si="232"/>
        <v>13573280.5</v>
      </c>
      <c r="CH59" s="37">
        <f t="shared" si="232"/>
        <v>14098399</v>
      </c>
      <c r="CI59" s="37">
        <f t="shared" si="232"/>
        <v>11914548</v>
      </c>
      <c r="CJ59" s="230">
        <f t="shared" si="232"/>
        <v>10554700</v>
      </c>
      <c r="CK59" s="230">
        <f t="shared" si="232"/>
        <v>5316286</v>
      </c>
      <c r="CL59" s="230">
        <f t="shared" si="232"/>
        <v>1300065</v>
      </c>
      <c r="CM59" s="230">
        <f t="shared" si="232"/>
        <v>-359007</v>
      </c>
      <c r="CN59" s="230">
        <f t="shared" si="232"/>
        <v>-2602694</v>
      </c>
      <c r="CO59" s="230">
        <f t="shared" si="233" ref="CO59:CX63">AI59-W59</f>
        <v>-3868204</v>
      </c>
      <c r="CP59" s="369">
        <f t="shared" si="233"/>
        <v>-4478071</v>
      </c>
      <c r="CQ59" s="338">
        <f t="shared" si="233"/>
        <v>-4321151</v>
      </c>
      <c r="CR59" s="256">
        <f t="shared" si="233"/>
        <v>-4200386</v>
      </c>
      <c r="CS59" s="256">
        <f t="shared" si="233"/>
        <v>-3013631</v>
      </c>
      <c r="CT59" s="256">
        <f t="shared" si="233"/>
        <v>-2895394</v>
      </c>
      <c r="CU59" s="256">
        <f t="shared" si="233"/>
        <v>-6005993</v>
      </c>
      <c r="CV59" s="256">
        <f t="shared" si="233"/>
        <v>-6031209</v>
      </c>
      <c r="CW59" s="256">
        <f t="shared" si="233"/>
        <v>-2744130</v>
      </c>
      <c r="CX59" s="256">
        <f t="shared" si="233"/>
        <v>-1936610</v>
      </c>
      <c r="CY59" s="256">
        <f t="shared" si="234" ref="CY59:DH63">AS59-AG59</f>
        <v>-708191</v>
      </c>
      <c r="CZ59" s="256">
        <f t="shared" si="234"/>
        <v>-2384828</v>
      </c>
      <c r="DA59" s="256">
        <f t="shared" si="234"/>
        <v>-2502457</v>
      </c>
      <c r="DB59" s="369">
        <f t="shared" si="234"/>
        <v>-1789489</v>
      </c>
      <c r="DC59" s="369">
        <f t="shared" si="234"/>
        <v>-912929</v>
      </c>
      <c r="DD59" s="369">
        <f t="shared" si="234"/>
        <v>216343</v>
      </c>
      <c r="DE59" s="369">
        <f t="shared" si="234"/>
        <v>323825</v>
      </c>
      <c r="DF59" s="369">
        <f t="shared" si="234"/>
        <v>1328925</v>
      </c>
      <c r="DG59" s="369">
        <f t="shared" si="234"/>
        <v>3224524</v>
      </c>
      <c r="DH59" s="369">
        <f t="shared" si="234"/>
        <v>3914481</v>
      </c>
      <c r="DI59" s="369">
        <f t="shared" si="235" ref="DI59:DQ63">BC59-AQ59</f>
        <v>3311617</v>
      </c>
      <c r="DJ59" s="369">
        <f t="shared" si="235"/>
        <v>2894319</v>
      </c>
      <c r="DK59" s="369">
        <f t="shared" si="235"/>
        <v>391706</v>
      </c>
      <c r="DL59" s="369">
        <f t="shared" si="235"/>
        <v>1985626</v>
      </c>
      <c r="DM59" s="369">
        <f t="shared" si="235"/>
        <v>2131900</v>
      </c>
      <c r="DN59" s="369">
        <f t="shared" si="235"/>
        <v>1776734</v>
      </c>
      <c r="DO59" s="369">
        <f t="shared" si="235"/>
        <v>1017937</v>
      </c>
      <c r="DP59" s="369">
        <f t="shared" si="235"/>
        <v>44290</v>
      </c>
      <c r="DQ59" s="369">
        <f t="shared" si="235"/>
        <v>2700608</v>
      </c>
      <c r="DR59" s="369"/>
      <c r="DS59" s="369"/>
      <c r="DT59" s="369"/>
      <c r="DU59" s="369"/>
      <c r="DV59" s="369"/>
      <c r="DW59" s="369"/>
      <c r="DX59" s="369"/>
      <c r="DY59" s="369"/>
      <c r="DZ59" s="36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51732916</v>
      </c>
    </row>
    <row r="60" spans="1:132" s="31" customFormat="1" ht="1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5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5">
        <v>41968522</v>
      </c>
      <c r="BI60" s="468">
        <v>41732866</v>
      </c>
      <c r="BJ60" s="532">
        <v>41956589</v>
      </c>
      <c r="BK60" s="295">
        <v>44937596</v>
      </c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3238755.1900000013</v>
      </c>
      <c r="BV60" s="37">
        <f t="shared" si="231"/>
        <v>3589117.9800000004</v>
      </c>
      <c r="BW60" s="37">
        <f t="shared" si="231"/>
        <v>4040354.1000000015</v>
      </c>
      <c r="BX60" s="37">
        <f t="shared" si="231"/>
        <v>4192972.1400000006</v>
      </c>
      <c r="BY60" s="37">
        <f t="shared" si="231"/>
        <v>5789420.1600000001</v>
      </c>
      <c r="BZ60" s="37">
        <f t="shared" si="231"/>
        <v>6130958.1799999997</v>
      </c>
      <c r="CA60" s="37">
        <f t="shared" si="231"/>
        <v>6713118.1700000018</v>
      </c>
      <c r="CB60" s="37">
        <f t="shared" si="231"/>
        <v>7244499.8599999994</v>
      </c>
      <c r="CC60" s="37">
        <f t="shared" si="231"/>
        <v>7208294.4499999993</v>
      </c>
      <c r="CD60" s="389">
        <f t="shared" si="231"/>
        <v>7070193.9699999988</v>
      </c>
      <c r="CE60" s="412">
        <f t="shared" si="232"/>
        <v>6844782.4699999988</v>
      </c>
      <c r="CF60" s="37">
        <f t="shared" si="232"/>
        <v>6693406.1000000015</v>
      </c>
      <c r="CG60" s="37">
        <f t="shared" si="232"/>
        <v>6179965.2199999988</v>
      </c>
      <c r="CH60" s="37">
        <f t="shared" si="232"/>
        <v>6849880</v>
      </c>
      <c r="CI60" s="37">
        <f t="shared" si="232"/>
        <v>6845736</v>
      </c>
      <c r="CJ60" s="230">
        <f t="shared" si="232"/>
        <v>7161885</v>
      </c>
      <c r="CK60" s="230">
        <f t="shared" si="232"/>
        <v>5016063</v>
      </c>
      <c r="CL60" s="230">
        <f t="shared" si="232"/>
        <v>3220722</v>
      </c>
      <c r="CM60" s="230">
        <f t="shared" si="232"/>
        <v>1692589</v>
      </c>
      <c r="CN60" s="230">
        <f t="shared" si="232"/>
        <v>634821</v>
      </c>
      <c r="CO60" s="230">
        <f t="shared" si="233"/>
        <v>211363</v>
      </c>
      <c r="CP60" s="369">
        <f t="shared" si="233"/>
        <v>-681070</v>
      </c>
      <c r="CQ60" s="338">
        <f t="shared" si="233"/>
        <v>-759474</v>
      </c>
      <c r="CR60" s="256">
        <f t="shared" si="233"/>
        <v>-400872</v>
      </c>
      <c r="CS60" s="256">
        <f t="shared" si="233"/>
        <v>174450</v>
      </c>
      <c r="CT60" s="256">
        <f t="shared" si="233"/>
        <v>816036</v>
      </c>
      <c r="CU60" s="256">
        <f t="shared" si="233"/>
        <v>296513</v>
      </c>
      <c r="CV60" s="256">
        <f t="shared" si="233"/>
        <v>118259</v>
      </c>
      <c r="CW60" s="256">
        <f t="shared" si="233"/>
        <v>492528</v>
      </c>
      <c r="CX60" s="256">
        <f t="shared" si="233"/>
        <v>2055059</v>
      </c>
      <c r="CY60" s="256">
        <f t="shared" si="234"/>
        <v>2327257</v>
      </c>
      <c r="CZ60" s="256">
        <f t="shared" si="234"/>
        <v>1864770</v>
      </c>
      <c r="DA60" s="256">
        <f t="shared" si="234"/>
        <v>2190003</v>
      </c>
      <c r="DB60" s="369">
        <f t="shared" si="234"/>
        <v>3078599</v>
      </c>
      <c r="DC60" s="369">
        <f t="shared" si="234"/>
        <v>3837108</v>
      </c>
      <c r="DD60" s="369">
        <f t="shared" si="234"/>
        <v>4280933</v>
      </c>
      <c r="DE60" s="369">
        <f t="shared" si="234"/>
        <v>5120899</v>
      </c>
      <c r="DF60" s="369">
        <f t="shared" si="234"/>
        <v>5832540</v>
      </c>
      <c r="DG60" s="369">
        <f t="shared" si="234"/>
        <v>6982408</v>
      </c>
      <c r="DH60" s="369">
        <f t="shared" si="234"/>
        <v>7656460</v>
      </c>
      <c r="DI60" s="369">
        <f t="shared" si="235"/>
        <v>8175727</v>
      </c>
      <c r="DJ60" s="369">
        <f t="shared" si="235"/>
        <v>7322176</v>
      </c>
      <c r="DK60" s="369">
        <f t="shared" si="235"/>
        <v>6796274</v>
      </c>
      <c r="DL60" s="369">
        <f t="shared" si="235"/>
        <v>6638137</v>
      </c>
      <c r="DM60" s="369">
        <f t="shared" si="235"/>
        <v>6151247</v>
      </c>
      <c r="DN60" s="369">
        <f t="shared" si="235"/>
        <v>5670874</v>
      </c>
      <c r="DO60" s="369">
        <f t="shared" si="235"/>
        <v>5196940</v>
      </c>
      <c r="DP60" s="369">
        <f t="shared" si="235"/>
        <v>4792094</v>
      </c>
      <c r="DQ60" s="369">
        <f t="shared" si="235"/>
        <v>5796162</v>
      </c>
      <c r="DR60" s="369"/>
      <c r="DS60" s="369"/>
      <c r="DT60" s="369"/>
      <c r="DU60" s="369"/>
      <c r="DV60" s="369"/>
      <c r="DW60" s="369"/>
      <c r="DX60" s="369"/>
      <c r="DY60" s="369"/>
      <c r="DZ60" s="36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44937596</v>
      </c>
    </row>
    <row r="61" spans="1:132" s="31" customFormat="1" ht="1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5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5">
        <v>2302280</v>
      </c>
      <c r="BI61" s="468">
        <v>2220485</v>
      </c>
      <c r="BJ61" s="532">
        <v>2099644</v>
      </c>
      <c r="BK61" s="295">
        <v>2572498</v>
      </c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91339.989999999991</v>
      </c>
      <c r="BV61" s="37">
        <f t="shared" si="231"/>
        <v>620145.05000000005</v>
      </c>
      <c r="BW61" s="37">
        <f t="shared" si="231"/>
        <v>1275413.98</v>
      </c>
      <c r="BX61" s="37">
        <f t="shared" si="231"/>
        <v>1443758.8</v>
      </c>
      <c r="BY61" s="37">
        <f t="shared" si="231"/>
        <v>1617077.8500000001</v>
      </c>
      <c r="BZ61" s="37">
        <f t="shared" si="231"/>
        <v>1759047.21</v>
      </c>
      <c r="CA61" s="37">
        <f t="shared" si="231"/>
        <v>1639413.78</v>
      </c>
      <c r="CB61" s="37">
        <f t="shared" si="231"/>
        <v>1608073.0800000001</v>
      </c>
      <c r="CC61" s="37">
        <f t="shared" si="231"/>
        <v>1644506.3999999999</v>
      </c>
      <c r="CD61" s="389">
        <f t="shared" si="231"/>
        <v>1583279.51</v>
      </c>
      <c r="CE61" s="412">
        <f t="shared" si="232"/>
        <v>1473577.21</v>
      </c>
      <c r="CF61" s="37">
        <f t="shared" si="232"/>
        <v>1455697.5699999998</v>
      </c>
      <c r="CG61" s="37">
        <f t="shared" si="232"/>
        <v>1189533.78</v>
      </c>
      <c r="CH61" s="37">
        <f t="shared" si="232"/>
        <v>1020658</v>
      </c>
      <c r="CI61" s="37">
        <f t="shared" si="232"/>
        <v>494159</v>
      </c>
      <c r="CJ61" s="230">
        <f t="shared" si="232"/>
        <v>426310</v>
      </c>
      <c r="CK61" s="230">
        <f t="shared" si="232"/>
        <v>362929</v>
      </c>
      <c r="CL61" s="230">
        <f t="shared" si="232"/>
        <v>218741</v>
      </c>
      <c r="CM61" s="230">
        <f t="shared" si="232"/>
        <v>33741</v>
      </c>
      <c r="CN61" s="230">
        <f t="shared" si="232"/>
        <v>-151555</v>
      </c>
      <c r="CO61" s="230">
        <f t="shared" si="233"/>
        <v>-223040</v>
      </c>
      <c r="CP61" s="369">
        <f t="shared" si="233"/>
        <v>-198018</v>
      </c>
      <c r="CQ61" s="338">
        <f t="shared" si="233"/>
        <v>-120793</v>
      </c>
      <c r="CR61" s="256">
        <f t="shared" si="233"/>
        <v>-52228</v>
      </c>
      <c r="CS61" s="256">
        <f t="shared" si="233"/>
        <v>86781</v>
      </c>
      <c r="CT61" s="256">
        <f t="shared" si="233"/>
        <v>-257494</v>
      </c>
      <c r="CU61" s="256">
        <f t="shared" si="233"/>
        <v>-580493</v>
      </c>
      <c r="CV61" s="256">
        <f t="shared" si="233"/>
        <v>-776281</v>
      </c>
      <c r="CW61" s="256">
        <f t="shared" si="233"/>
        <v>-825443</v>
      </c>
      <c r="CX61" s="256">
        <f t="shared" si="233"/>
        <v>-767260</v>
      </c>
      <c r="CY61" s="256">
        <f t="shared" si="234"/>
        <v>-555571</v>
      </c>
      <c r="CZ61" s="256">
        <f t="shared" si="234"/>
        <v>-415040</v>
      </c>
      <c r="DA61" s="256">
        <f t="shared" si="234"/>
        <v>-354132</v>
      </c>
      <c r="DB61" s="369">
        <f t="shared" si="234"/>
        <v>-337808</v>
      </c>
      <c r="DC61" s="369">
        <f t="shared" si="234"/>
        <v>-366478</v>
      </c>
      <c r="DD61" s="369">
        <f t="shared" si="234"/>
        <v>-437199</v>
      </c>
      <c r="DE61" s="369">
        <f t="shared" si="234"/>
        <v>-471792</v>
      </c>
      <c r="DF61" s="369">
        <f t="shared" si="234"/>
        <v>-260850</v>
      </c>
      <c r="DG61" s="369">
        <f t="shared" si="234"/>
        <v>117343</v>
      </c>
      <c r="DH61" s="369">
        <f t="shared" si="234"/>
        <v>211652</v>
      </c>
      <c r="DI61" s="369">
        <f t="shared" si="235"/>
        <v>229291</v>
      </c>
      <c r="DJ61" s="369">
        <f t="shared" si="235"/>
        <v>285923</v>
      </c>
      <c r="DK61" s="369">
        <f t="shared" si="235"/>
        <v>210897</v>
      </c>
      <c r="DL61" s="369">
        <f t="shared" si="235"/>
        <v>249554</v>
      </c>
      <c r="DM61" s="369">
        <f t="shared" si="235"/>
        <v>330162</v>
      </c>
      <c r="DN61" s="369">
        <f t="shared" si="235"/>
        <v>334638</v>
      </c>
      <c r="DO61" s="369">
        <f t="shared" si="235"/>
        <v>339592</v>
      </c>
      <c r="DP61" s="369">
        <f t="shared" si="235"/>
        <v>255488</v>
      </c>
      <c r="DQ61" s="369">
        <f t="shared" si="235"/>
        <v>583743</v>
      </c>
      <c r="DR61" s="369"/>
      <c r="DS61" s="369"/>
      <c r="DT61" s="369"/>
      <c r="DU61" s="369"/>
      <c r="DV61" s="369"/>
      <c r="DW61" s="369"/>
      <c r="DX61" s="369"/>
      <c r="DY61" s="369"/>
      <c r="DZ61" s="36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2572498</v>
      </c>
    </row>
    <row r="62" spans="1:132" s="31" customFormat="1" ht="15">
      <c r="A62" s="139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5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5">
        <v>1927546</v>
      </c>
      <c r="BI62" s="468">
        <v>1847512</v>
      </c>
      <c r="BJ62" s="532">
        <v>1820651</v>
      </c>
      <c r="BK62" s="295">
        <v>2093643</v>
      </c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75239.189999999944</v>
      </c>
      <c r="BV62" s="37">
        <f t="shared" si="231"/>
        <v>428279.34999999998</v>
      </c>
      <c r="BW62" s="37">
        <f t="shared" si="231"/>
        <v>711424.62999999989</v>
      </c>
      <c r="BX62" s="37">
        <f t="shared" si="231"/>
        <v>885626.25</v>
      </c>
      <c r="BY62" s="37">
        <f t="shared" si="231"/>
        <v>876875.59000000008</v>
      </c>
      <c r="BZ62" s="37">
        <f t="shared" si="231"/>
        <v>1043344.55</v>
      </c>
      <c r="CA62" s="37">
        <f t="shared" si="231"/>
        <v>1304893.27</v>
      </c>
      <c r="CB62" s="37">
        <f t="shared" si="231"/>
        <v>1197297.6699999999</v>
      </c>
      <c r="CC62" s="37">
        <f t="shared" si="231"/>
        <v>1174219.8799999999</v>
      </c>
      <c r="CD62" s="389">
        <f t="shared" si="231"/>
        <v>1023000.59</v>
      </c>
      <c r="CE62" s="412">
        <f t="shared" si="232"/>
        <v>996464.76000000001</v>
      </c>
      <c r="CF62" s="37">
        <f t="shared" si="232"/>
        <v>1070661.3</v>
      </c>
      <c r="CG62" s="37">
        <f t="shared" si="232"/>
        <v>779644.75</v>
      </c>
      <c r="CH62" s="37">
        <f t="shared" si="232"/>
        <v>671061</v>
      </c>
      <c r="CI62" s="37">
        <f t="shared" si="232"/>
        <v>445427</v>
      </c>
      <c r="CJ62" s="230">
        <f t="shared" si="232"/>
        <v>298214</v>
      </c>
      <c r="CK62" s="230">
        <f t="shared" si="232"/>
        <v>25519</v>
      </c>
      <c r="CL62" s="230">
        <f t="shared" si="232"/>
        <v>-132313</v>
      </c>
      <c r="CM62" s="230">
        <f t="shared" si="232"/>
        <v>-204867</v>
      </c>
      <c r="CN62" s="230">
        <f t="shared" si="232"/>
        <v>-214356</v>
      </c>
      <c r="CO62" s="230">
        <f t="shared" si="233"/>
        <v>-142949</v>
      </c>
      <c r="CP62" s="369">
        <f t="shared" si="233"/>
        <v>-199778</v>
      </c>
      <c r="CQ62" s="338">
        <f t="shared" si="233"/>
        <v>-123633</v>
      </c>
      <c r="CR62" s="256">
        <f t="shared" si="233"/>
        <v>-186105</v>
      </c>
      <c r="CS62" s="256">
        <f t="shared" si="233"/>
        <v>-15333</v>
      </c>
      <c r="CT62" s="256">
        <f t="shared" si="233"/>
        <v>-173233</v>
      </c>
      <c r="CU62" s="256">
        <f t="shared" si="233"/>
        <v>-342148</v>
      </c>
      <c r="CV62" s="256">
        <f t="shared" si="233"/>
        <v>-572788</v>
      </c>
      <c r="CW62" s="256">
        <f t="shared" si="233"/>
        <v>-345889</v>
      </c>
      <c r="CX62" s="256">
        <f t="shared" si="233"/>
        <v>-250384</v>
      </c>
      <c r="CY62" s="256">
        <f t="shared" si="234"/>
        <v>-73106</v>
      </c>
      <c r="CZ62" s="256">
        <f t="shared" si="234"/>
        <v>-79483</v>
      </c>
      <c r="DA62" s="256">
        <f t="shared" si="234"/>
        <v>-187476</v>
      </c>
      <c r="DB62" s="369">
        <f t="shared" si="234"/>
        <v>-92374</v>
      </c>
      <c r="DC62" s="369">
        <f t="shared" si="234"/>
        <v>-142510</v>
      </c>
      <c r="DD62" s="369">
        <f t="shared" si="234"/>
        <v>-104691</v>
      </c>
      <c r="DE62" s="369">
        <f t="shared" si="234"/>
        <v>-139483</v>
      </c>
      <c r="DF62" s="369">
        <f t="shared" si="234"/>
        <v>77940</v>
      </c>
      <c r="DG62" s="369">
        <f t="shared" si="234"/>
        <v>233201</v>
      </c>
      <c r="DH62" s="369">
        <f t="shared" si="234"/>
        <v>381290</v>
      </c>
      <c r="DI62" s="369">
        <f t="shared" si="235"/>
        <v>303731</v>
      </c>
      <c r="DJ62" s="369">
        <f t="shared" si="235"/>
        <v>150898</v>
      </c>
      <c r="DK62" s="369">
        <f t="shared" si="235"/>
        <v>76291</v>
      </c>
      <c r="DL62" s="369">
        <f t="shared" si="235"/>
        <v>260608</v>
      </c>
      <c r="DM62" s="369">
        <f t="shared" si="235"/>
        <v>296808</v>
      </c>
      <c r="DN62" s="369">
        <f t="shared" si="235"/>
        <v>346152</v>
      </c>
      <c r="DO62" s="369">
        <f t="shared" si="235"/>
        <v>349625</v>
      </c>
      <c r="DP62" s="369">
        <f t="shared" si="235"/>
        <v>322731</v>
      </c>
      <c r="DQ62" s="369">
        <f t="shared" si="235"/>
        <v>558547</v>
      </c>
      <c r="DR62" s="369"/>
      <c r="DS62" s="369"/>
      <c r="DT62" s="369"/>
      <c r="DU62" s="369"/>
      <c r="DV62" s="369"/>
      <c r="DW62" s="369"/>
      <c r="DX62" s="369"/>
      <c r="DY62" s="369"/>
      <c r="DZ62" s="36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2093643</v>
      </c>
    </row>
    <row r="63" spans="1:132" s="31" customFormat="1" ht="15">
      <c r="A63" s="139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5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5">
        <v>5103800</v>
      </c>
      <c r="BI63" s="468">
        <v>4809959</v>
      </c>
      <c r="BJ63" s="532">
        <v>4847953</v>
      </c>
      <c r="BK63" s="295">
        <v>5204111</v>
      </c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410640.2099999995</v>
      </c>
      <c r="BV63" s="37">
        <f t="shared" si="231"/>
        <v>1636888.3300000001</v>
      </c>
      <c r="BW63" s="37">
        <f t="shared" si="231"/>
        <v>2185174.1399999997</v>
      </c>
      <c r="BX63" s="37">
        <f t="shared" si="231"/>
        <v>2178051.8200000003</v>
      </c>
      <c r="BY63" s="37">
        <f t="shared" si="231"/>
        <v>2866299.8499999996</v>
      </c>
      <c r="BZ63" s="37">
        <f t="shared" si="231"/>
        <v>2216519.9100000001</v>
      </c>
      <c r="CA63" s="37">
        <f t="shared" si="231"/>
        <v>4090111.54</v>
      </c>
      <c r="CB63" s="37">
        <f t="shared" si="231"/>
        <v>5990133.6699999999</v>
      </c>
      <c r="CC63" s="37">
        <f t="shared" si="231"/>
        <v>5733823.9100000001</v>
      </c>
      <c r="CD63" s="389">
        <f t="shared" si="231"/>
        <v>4888478.1799999997</v>
      </c>
      <c r="CE63" s="412">
        <f t="shared" si="232"/>
        <v>4561170.4299999997</v>
      </c>
      <c r="CF63" s="37">
        <f t="shared" si="232"/>
        <v>4318754</v>
      </c>
      <c r="CG63" s="37">
        <f t="shared" si="232"/>
        <v>1660683.1100000003</v>
      </c>
      <c r="CH63" s="37">
        <f t="shared" si="232"/>
        <v>863517</v>
      </c>
      <c r="CI63" s="37">
        <f t="shared" si="232"/>
        <v>-218424</v>
      </c>
      <c r="CJ63" s="230">
        <f t="shared" si="232"/>
        <v>-527177</v>
      </c>
      <c r="CK63" s="230">
        <f t="shared" si="232"/>
        <v>-3061898</v>
      </c>
      <c r="CL63" s="230">
        <f t="shared" si="232"/>
        <v>-3754395</v>
      </c>
      <c r="CM63" s="230">
        <f t="shared" si="232"/>
        <v>-3327129</v>
      </c>
      <c r="CN63" s="230">
        <f t="shared" si="232"/>
        <v>-4115895</v>
      </c>
      <c r="CO63" s="230">
        <f t="shared" si="233"/>
        <v>-4149591</v>
      </c>
      <c r="CP63" s="369">
        <f t="shared" si="233"/>
        <v>-3920356</v>
      </c>
      <c r="CQ63" s="338">
        <f t="shared" si="233"/>
        <v>-3486289</v>
      </c>
      <c r="CR63" s="256">
        <f t="shared" si="233"/>
        <v>-3562089</v>
      </c>
      <c r="CS63" s="256">
        <f t="shared" si="233"/>
        <v>-1026116</v>
      </c>
      <c r="CT63" s="256">
        <f t="shared" si="233"/>
        <v>-1148776</v>
      </c>
      <c r="CU63" s="256">
        <f t="shared" si="233"/>
        <v>-1564488</v>
      </c>
      <c r="CV63" s="256">
        <f t="shared" si="233"/>
        <v>-2086358</v>
      </c>
      <c r="CW63" s="256">
        <f t="shared" si="233"/>
        <v>-196078</v>
      </c>
      <c r="CX63" s="256">
        <f t="shared" si="233"/>
        <v>797927</v>
      </c>
      <c r="CY63" s="256">
        <f t="shared" si="234"/>
        <v>832083</v>
      </c>
      <c r="CZ63" s="256">
        <f t="shared" si="234"/>
        <v>58985</v>
      </c>
      <c r="DA63" s="256">
        <f t="shared" si="234"/>
        <v>-55071</v>
      </c>
      <c r="DB63" s="369">
        <f t="shared" si="234"/>
        <v>243367</v>
      </c>
      <c r="DC63" s="369">
        <f t="shared" si="234"/>
        <v>147998</v>
      </c>
      <c r="DD63" s="369">
        <f t="shared" si="234"/>
        <v>-895174</v>
      </c>
      <c r="DE63" s="369">
        <f t="shared" si="234"/>
        <v>-1254334</v>
      </c>
      <c r="DF63" s="369">
        <f t="shared" si="234"/>
        <v>-1151127</v>
      </c>
      <c r="DG63" s="369">
        <f t="shared" si="234"/>
        <v>-361931</v>
      </c>
      <c r="DH63" s="369">
        <f t="shared" si="234"/>
        <v>-318830</v>
      </c>
      <c r="DI63" s="369">
        <f t="shared" si="235"/>
        <v>-315163</v>
      </c>
      <c r="DJ63" s="369">
        <f t="shared" si="235"/>
        <v>-459705</v>
      </c>
      <c r="DK63" s="369">
        <f t="shared" si="235"/>
        <v>-976891</v>
      </c>
      <c r="DL63" s="369">
        <f t="shared" si="235"/>
        <v>131533</v>
      </c>
      <c r="DM63" s="369">
        <f t="shared" si="235"/>
        <v>563304</v>
      </c>
      <c r="DN63" s="369">
        <f t="shared" si="235"/>
        <v>237509</v>
      </c>
      <c r="DO63" s="369">
        <f t="shared" si="235"/>
        <v>57006</v>
      </c>
      <c r="DP63" s="369">
        <f t="shared" si="235"/>
        <v>1358264</v>
      </c>
      <c r="DQ63" s="369">
        <f t="shared" si="235"/>
        <v>1584877</v>
      </c>
      <c r="DR63" s="369"/>
      <c r="DS63" s="369"/>
      <c r="DT63" s="369"/>
      <c r="DU63" s="369"/>
      <c r="DV63" s="369"/>
      <c r="DW63" s="369"/>
      <c r="DX63" s="369"/>
      <c r="DY63" s="369"/>
      <c r="DZ63" s="36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5204111</v>
      </c>
    </row>
    <row r="64" spans="1:132" s="123" customFormat="1" ht="15">
      <c r="A64" s="140"/>
      <c r="B64" s="32" t="s">
        <v>144</v>
      </c>
      <c r="C64" s="133">
        <f t="shared" si="236" ref="C64:V64">SUM(C59:C63)</f>
        <v>69177222.439999998</v>
      </c>
      <c r="D64" s="134">
        <f t="shared" si="236"/>
        <v>73209192.410000011</v>
      </c>
      <c r="E64" s="134">
        <f t="shared" si="236"/>
        <v>80129591.479999989</v>
      </c>
      <c r="F64" s="134">
        <f t="shared" si="236"/>
        <v>85422903.780000001</v>
      </c>
      <c r="G64" s="134">
        <f t="shared" si="236"/>
        <v>86935041.320000008</v>
      </c>
      <c r="H64" s="134">
        <f t="shared" si="236"/>
        <v>84620861.970000014</v>
      </c>
      <c r="I64" s="134">
        <f t="shared" si="236"/>
        <v>77242351.399999991</v>
      </c>
      <c r="J64" s="134">
        <f t="shared" si="236"/>
        <v>70112075.760000005</v>
      </c>
      <c r="K64" s="134">
        <f t="shared" si="236"/>
        <v>67632059.579999998</v>
      </c>
      <c r="L64" s="135">
        <f t="shared" si="236"/>
        <v>67265363.709999993</v>
      </c>
      <c r="M64" s="134">
        <f t="shared" si="236"/>
        <v>65994892.359999999</v>
      </c>
      <c r="N64" s="134">
        <f t="shared" si="236"/>
        <v>66149496.329999998</v>
      </c>
      <c r="O64" s="134">
        <f t="shared" si="236"/>
        <v>72148453.640000001</v>
      </c>
      <c r="P64" s="134">
        <f t="shared" si="236"/>
        <v>80568480</v>
      </c>
      <c r="Q64" s="134">
        <f t="shared" si="236"/>
        <v>92464365</v>
      </c>
      <c r="R64" s="134">
        <f t="shared" si="236"/>
        <v>99318013</v>
      </c>
      <c r="S64" s="134">
        <f t="shared" si="236"/>
        <v>105987286</v>
      </c>
      <c r="T64" s="134">
        <f t="shared" si="236"/>
        <v>107602540</v>
      </c>
      <c r="U64" s="134">
        <f t="shared" si="236"/>
        <v>104969745</v>
      </c>
      <c r="V64" s="134">
        <f t="shared" si="236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6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6">
        <v>98434577</v>
      </c>
      <c r="BI64" s="469">
        <v>96683376</v>
      </c>
      <c r="BJ64" s="533">
        <v>96761384</v>
      </c>
      <c r="BK64" s="296">
        <v>106540764</v>
      </c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2971231.1999999983</v>
      </c>
      <c r="BV64" s="136">
        <f t="shared" si="237"/>
        <v>7359287.5900000026</v>
      </c>
      <c r="BW64" s="136">
        <f t="shared" si="237"/>
        <v>12334773.520000003</v>
      </c>
      <c r="BX64" s="136">
        <f t="shared" si="237"/>
        <v>13895109.220000003</v>
      </c>
      <c r="BY64" s="136">
        <f t="shared" si="237"/>
        <v>19052244.679999996</v>
      </c>
      <c r="BZ64" s="136">
        <f t="shared" si="238" ref="BZ64:CH64">SUM(BZ59:BZ63)</f>
        <v>22981678.030000001</v>
      </c>
      <c r="CA64" s="136">
        <f t="shared" si="238"/>
        <v>27727393.600000005</v>
      </c>
      <c r="CB64" s="136">
        <f t="shared" si="238"/>
        <v>32266399.240000002</v>
      </c>
      <c r="CC64" s="136">
        <f t="shared" si="238"/>
        <v>32532663.419999998</v>
      </c>
      <c r="CD64" s="390">
        <f t="shared" si="238"/>
        <v>31178304.289999999</v>
      </c>
      <c r="CE64" s="413">
        <f t="shared" si="238"/>
        <v>29975534.640000004</v>
      </c>
      <c r="CF64" s="136">
        <f t="shared" si="238"/>
        <v>29180488.670000006</v>
      </c>
      <c r="CG64" s="136">
        <f t="shared" si="238"/>
        <v>23383107.359999999</v>
      </c>
      <c r="CH64" s="136">
        <f t="shared" si="238"/>
        <v>23503515</v>
      </c>
      <c r="CI64" s="136">
        <f t="shared" si="239" ref="CI64:CJ64">SUM(CI59:CI63)</f>
        <v>19481446</v>
      </c>
      <c r="CJ64" s="231">
        <f t="shared" si="239"/>
        <v>17913932</v>
      </c>
      <c r="CK64" s="231">
        <f t="shared" si="240" ref="CK64:CL64">SUM(CK59:CK63)</f>
        <v>7658899</v>
      </c>
      <c r="CL64" s="231">
        <f t="shared" si="240"/>
        <v>852820</v>
      </c>
      <c r="CM64" s="231">
        <f t="shared" si="241" ref="CM64:CN64">SUM(CM59:CM63)</f>
        <v>-2164673</v>
      </c>
      <c r="CN64" s="231">
        <f t="shared" si="241"/>
        <v>-6449679</v>
      </c>
      <c r="CO64" s="231">
        <f t="shared" si="242" ref="CO64:CQ64">SUM(CO59:CO63)</f>
        <v>-8172421</v>
      </c>
      <c r="CP64" s="370">
        <f t="shared" si="242"/>
        <v>-9477293</v>
      </c>
      <c r="CQ64" s="339">
        <f t="shared" si="242"/>
        <v>-8811340</v>
      </c>
      <c r="CR64" s="257">
        <f t="shared" si="243" ref="CR64">SUM(CR59:CR63)</f>
        <v>-8401680</v>
      </c>
      <c r="CS64" s="257">
        <f t="shared" si="244" ref="CS64">SUM(CS59:CS63)</f>
        <v>-3793849</v>
      </c>
      <c r="CT64" s="257">
        <f t="shared" si="245" ref="CT64">SUM(CT59:CT63)</f>
        <v>-3658861</v>
      </c>
      <c r="CU64" s="257">
        <f t="shared" si="246" ref="CU64">SUM(CU59:CU63)</f>
        <v>-8196609</v>
      </c>
      <c r="CV64" s="257">
        <f t="shared" si="247" ref="CV64">SUM(CV59:CV63)</f>
        <v>-9348377</v>
      </c>
      <c r="CW64" s="257">
        <f t="shared" si="248" ref="CW64">SUM(CW59:CW63)</f>
        <v>-3619012</v>
      </c>
      <c r="CX64" s="257">
        <f t="shared" si="249" ref="CX64">SUM(CX59:CX63)</f>
        <v>-101268</v>
      </c>
      <c r="CY64" s="257">
        <f t="shared" si="250" ref="CY64">SUM(CY59:CY63)</f>
        <v>1822472</v>
      </c>
      <c r="CZ64" s="257">
        <f t="shared" si="251" ref="CZ64">SUM(CZ59:CZ63)</f>
        <v>-955596</v>
      </c>
      <c r="DA64" s="257">
        <f t="shared" si="252" ref="DA64">SUM(DA59:DA63)</f>
        <v>-909133</v>
      </c>
      <c r="DB64" s="370">
        <f t="shared" si="253" ref="DB64">SUM(DB59:DB63)</f>
        <v>1102295</v>
      </c>
      <c r="DC64" s="370">
        <f t="shared" si="254" ref="DC64">SUM(DC59:DC63)</f>
        <v>2563189</v>
      </c>
      <c r="DD64" s="370">
        <f t="shared" si="255" ref="DD64">SUM(DD59:DD63)</f>
        <v>3060212</v>
      </c>
      <c r="DE64" s="370">
        <f t="shared" si="256" ref="DE64">SUM(DE59:DE63)</f>
        <v>3579115</v>
      </c>
      <c r="DF64" s="370">
        <f t="shared" si="257" ref="DF64:DG64">SUM(DF59:DF63)</f>
        <v>5827428</v>
      </c>
      <c r="DG64" s="370">
        <f t="shared" si="257"/>
        <v>10195545</v>
      </c>
      <c r="DH64" s="370">
        <f t="shared" si="258" ref="DH64">SUM(DH59:DH63)</f>
        <v>11845053</v>
      </c>
      <c r="DI64" s="370">
        <f t="shared" si="259" ref="DI64">SUM(DI59:DI63)</f>
        <v>11705203</v>
      </c>
      <c r="DJ64" s="370">
        <f t="shared" si="260" ref="DJ64:DK64">SUM(DJ59:DJ63)</f>
        <v>10193611</v>
      </c>
      <c r="DK64" s="370">
        <f t="shared" si="260"/>
        <v>6498277</v>
      </c>
      <c r="DL64" s="370">
        <f t="shared" si="261" ref="DL64:DM64">SUM(DL59:DL63)</f>
        <v>9265458</v>
      </c>
      <c r="DM64" s="370">
        <f t="shared" si="261"/>
        <v>9473421</v>
      </c>
      <c r="DN64" s="370">
        <f t="shared" si="262" ref="DN64:DO64">SUM(DN59:DN63)</f>
        <v>8365907</v>
      </c>
      <c r="DO64" s="370">
        <f t="shared" si="262"/>
        <v>6961100</v>
      </c>
      <c r="DP64" s="370">
        <f t="shared" si="263" ref="DP64:DQ64">SUM(DP59:DP63)</f>
        <v>6772867</v>
      </c>
      <c r="DQ64" s="370">
        <f t="shared" si="263"/>
        <v>11223937</v>
      </c>
      <c r="DR64" s="370"/>
      <c r="DS64" s="370"/>
      <c r="DT64" s="370"/>
      <c r="DU64" s="370"/>
      <c r="DV64" s="370"/>
      <c r="DW64" s="370"/>
      <c r="DX64" s="370"/>
      <c r="DY64" s="370"/>
      <c r="DZ64" s="370"/>
      <c r="EB64" s="38">
        <f>SUM(EB59:EB63)</f>
        <v>106540764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70"/>
      <c r="BJ65" s="534"/>
      <c r="BK65" s="297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371"/>
      <c r="DS65" s="371"/>
      <c r="DT65" s="371"/>
      <c r="DU65" s="371"/>
      <c r="DV65" s="371"/>
      <c r="DW65" s="371"/>
      <c r="DX65" s="371"/>
      <c r="DY65" s="371"/>
      <c r="DZ65" s="371"/>
      <c r="EB65" s="43"/>
    </row>
    <row r="66" spans="1:132" s="31" customFormat="1" ht="1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5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5">
        <v>58735485</v>
      </c>
      <c r="BI66" s="468">
        <v>68212314</v>
      </c>
      <c r="BJ66" s="532">
        <v>77594114</v>
      </c>
      <c r="BK66" s="295">
        <v>90235351</v>
      </c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-4501512.2300000042</v>
      </c>
      <c r="BV66" s="37">
        <f t="shared" si="264"/>
        <v>-5795383.3199999928</v>
      </c>
      <c r="BW66" s="37">
        <f t="shared" si="264"/>
        <v>1775780.0600000024</v>
      </c>
      <c r="BX66" s="37">
        <f t="shared" si="264"/>
        <v>7723422.0099999979</v>
      </c>
      <c r="BY66" s="37">
        <f t="shared" si="264"/>
        <v>7093653.9200000018</v>
      </c>
      <c r="BZ66" s="37">
        <f t="shared" si="264"/>
        <v>11405010.979999997</v>
      </c>
      <c r="CA66" s="37">
        <f t="shared" si="264"/>
        <v>13865815.920000002</v>
      </c>
      <c r="CB66" s="37">
        <f t="shared" si="264"/>
        <v>16805942.810000002</v>
      </c>
      <c r="CC66" s="37">
        <f t="shared" si="264"/>
        <v>17145412.060000002</v>
      </c>
      <c r="CD66" s="389">
        <f t="shared" si="264"/>
        <v>16120761.689999998</v>
      </c>
      <c r="CE66" s="412">
        <f t="shared" si="265" ref="CE66:CN70">Y66-M66</f>
        <v>15159867.299999997</v>
      </c>
      <c r="CF66" s="37">
        <f t="shared" si="265"/>
        <v>15437598.549999997</v>
      </c>
      <c r="CG66" s="37">
        <f t="shared" si="265"/>
        <v>14349355.090000004</v>
      </c>
      <c r="CH66" s="37">
        <f t="shared" si="265"/>
        <v>15645237</v>
      </c>
      <c r="CI66" s="37">
        <f t="shared" si="265"/>
        <v>11101492</v>
      </c>
      <c r="CJ66" s="230">
        <f t="shared" si="265"/>
        <v>7271561</v>
      </c>
      <c r="CK66" s="230">
        <f t="shared" si="265"/>
        <v>3749172</v>
      </c>
      <c r="CL66" s="230">
        <f t="shared" si="265"/>
        <v>536023</v>
      </c>
      <c r="CM66" s="230">
        <f t="shared" si="265"/>
        <v>-981257</v>
      </c>
      <c r="CN66" s="230">
        <f t="shared" si="265"/>
        <v>-3230567</v>
      </c>
      <c r="CO66" s="230">
        <f t="shared" si="266" ref="CO66:CX70">AI66-W66</f>
        <v>-4717493</v>
      </c>
      <c r="CP66" s="369">
        <f t="shared" si="266"/>
        <v>-5779128</v>
      </c>
      <c r="CQ66" s="338">
        <f t="shared" si="266"/>
        <v>-2524979</v>
      </c>
      <c r="CR66" s="256">
        <f t="shared" si="266"/>
        <v>-1928388</v>
      </c>
      <c r="CS66" s="256">
        <f t="shared" si="266"/>
        <v>993055</v>
      </c>
      <c r="CT66" s="256">
        <f t="shared" si="266"/>
        <v>1889753</v>
      </c>
      <c r="CU66" s="256">
        <f t="shared" si="266"/>
        <v>-1395572</v>
      </c>
      <c r="CV66" s="256">
        <f t="shared" si="266"/>
        <v>-2143583</v>
      </c>
      <c r="CW66" s="256">
        <f t="shared" si="266"/>
        <v>-556376</v>
      </c>
      <c r="CX66" s="256">
        <f t="shared" si="266"/>
        <v>-81414</v>
      </c>
      <c r="CY66" s="256">
        <f t="shared" si="267" ref="CY66:DH70">AS66-AG66</f>
        <v>1395614</v>
      </c>
      <c r="CZ66" s="256">
        <f t="shared" si="267"/>
        <v>-1307588</v>
      </c>
      <c r="DA66" s="256">
        <f t="shared" si="267"/>
        <v>-68630</v>
      </c>
      <c r="DB66" s="369">
        <f t="shared" si="267"/>
        <v>4729915</v>
      </c>
      <c r="DC66" s="369">
        <f t="shared" si="267"/>
        <v>3574816</v>
      </c>
      <c r="DD66" s="369">
        <f t="shared" si="267"/>
        <v>5631706</v>
      </c>
      <c r="DE66" s="369">
        <f t="shared" si="267"/>
        <v>3102361</v>
      </c>
      <c r="DF66" s="369">
        <f t="shared" si="267"/>
        <v>3773858</v>
      </c>
      <c r="DG66" s="369">
        <f t="shared" si="267"/>
        <v>3417932</v>
      </c>
      <c r="DH66" s="369">
        <f t="shared" si="267"/>
        <v>3294961</v>
      </c>
      <c r="DI66" s="369">
        <f t="shared" si="268" ref="DI66:DQ70">BC66-AQ66</f>
        <v>2899650</v>
      </c>
      <c r="DJ66" s="369">
        <f t="shared" si="268"/>
        <v>1839693</v>
      </c>
      <c r="DK66" s="369">
        <f t="shared" si="268"/>
        <v>-1094021</v>
      </c>
      <c r="DL66" s="369">
        <f t="shared" si="268"/>
        <v>1186180</v>
      </c>
      <c r="DM66" s="369">
        <f t="shared" si="268"/>
        <v>-7095</v>
      </c>
      <c r="DN66" s="369">
        <f t="shared" si="268"/>
        <v>-1422557</v>
      </c>
      <c r="DO66" s="369">
        <f t="shared" si="268"/>
        <v>-1388512</v>
      </c>
      <c r="DP66" s="369">
        <f t="shared" si="268"/>
        <v>-1707333</v>
      </c>
      <c r="DQ66" s="369">
        <f t="shared" si="268"/>
        <v>4487398</v>
      </c>
      <c r="DR66" s="369"/>
      <c r="DS66" s="369"/>
      <c r="DT66" s="369"/>
      <c r="DU66" s="369"/>
      <c r="DV66" s="369"/>
      <c r="DW66" s="369"/>
      <c r="DX66" s="369"/>
      <c r="DY66" s="369"/>
      <c r="DZ66" s="36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90235351</v>
      </c>
    </row>
    <row r="67" spans="1:132" s="31" customFormat="1" ht="1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5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5">
        <v>45957402</v>
      </c>
      <c r="BI67" s="468">
        <v>49901393</v>
      </c>
      <c r="BJ67" s="532">
        <v>53759445</v>
      </c>
      <c r="BK67" s="295">
        <v>59105756</v>
      </c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2060790.8499999978</v>
      </c>
      <c r="BV67" s="37">
        <f t="shared" si="264"/>
        <v>1702827.6799999997</v>
      </c>
      <c r="BW67" s="37">
        <f t="shared" si="264"/>
        <v>2675385.2800000012</v>
      </c>
      <c r="BX67" s="37">
        <f t="shared" si="264"/>
        <v>3777374.5599999987</v>
      </c>
      <c r="BY67" s="37">
        <f t="shared" si="264"/>
        <v>5030255.6000000015</v>
      </c>
      <c r="BZ67" s="37">
        <f t="shared" si="264"/>
        <v>5846252.9600000009</v>
      </c>
      <c r="CA67" s="37">
        <f t="shared" si="264"/>
        <v>6566491.3399999999</v>
      </c>
      <c r="CB67" s="37">
        <f t="shared" si="264"/>
        <v>7149875.879999999</v>
      </c>
      <c r="CC67" s="37">
        <f t="shared" si="264"/>
        <v>7299211.5</v>
      </c>
      <c r="CD67" s="389">
        <f t="shared" si="264"/>
        <v>7111629.0599999987</v>
      </c>
      <c r="CE67" s="412">
        <f t="shared" si="265"/>
        <v>6430382.9699999988</v>
      </c>
      <c r="CF67" s="37">
        <f t="shared" si="265"/>
        <v>7089337.3399999999</v>
      </c>
      <c r="CG67" s="37">
        <f t="shared" si="265"/>
        <v>7853763.5200000033</v>
      </c>
      <c r="CH67" s="37">
        <f t="shared" si="265"/>
        <v>8639887</v>
      </c>
      <c r="CI67" s="37">
        <f t="shared" si="265"/>
        <v>8090855</v>
      </c>
      <c r="CJ67" s="230">
        <f t="shared" si="265"/>
        <v>8138075</v>
      </c>
      <c r="CK67" s="230">
        <f t="shared" si="265"/>
        <v>5541254</v>
      </c>
      <c r="CL67" s="230">
        <f t="shared" si="265"/>
        <v>3859652</v>
      </c>
      <c r="CM67" s="230">
        <f t="shared" si="265"/>
        <v>2143821</v>
      </c>
      <c r="CN67" s="230">
        <f t="shared" si="265"/>
        <v>833265</v>
      </c>
      <c r="CO67" s="230">
        <f t="shared" si="266"/>
        <v>253227</v>
      </c>
      <c r="CP67" s="369">
        <f t="shared" si="266"/>
        <v>-592558</v>
      </c>
      <c r="CQ67" s="338">
        <f t="shared" si="266"/>
        <v>476030</v>
      </c>
      <c r="CR67" s="256">
        <f t="shared" si="266"/>
        <v>1066477</v>
      </c>
      <c r="CS67" s="256">
        <f t="shared" si="266"/>
        <v>2107137</v>
      </c>
      <c r="CT67" s="256">
        <f t="shared" si="266"/>
        <v>3026540</v>
      </c>
      <c r="CU67" s="256">
        <f t="shared" si="266"/>
        <v>2476041</v>
      </c>
      <c r="CV67" s="256">
        <f t="shared" si="266"/>
        <v>1663608</v>
      </c>
      <c r="CW67" s="256">
        <f t="shared" si="266"/>
        <v>1516823</v>
      </c>
      <c r="CX67" s="256">
        <f t="shared" si="266"/>
        <v>2797377</v>
      </c>
      <c r="CY67" s="256">
        <f t="shared" si="267"/>
        <v>3241106</v>
      </c>
      <c r="CZ67" s="256">
        <f t="shared" si="267"/>
        <v>2449324</v>
      </c>
      <c r="DA67" s="256">
        <f t="shared" si="267"/>
        <v>3276670</v>
      </c>
      <c r="DB67" s="369">
        <f t="shared" si="267"/>
        <v>5546280</v>
      </c>
      <c r="DC67" s="369">
        <f t="shared" si="267"/>
        <v>6392527</v>
      </c>
      <c r="DD67" s="369">
        <f t="shared" si="267"/>
        <v>7713362</v>
      </c>
      <c r="DE67" s="369">
        <f t="shared" si="267"/>
        <v>7951867</v>
      </c>
      <c r="DF67" s="369">
        <f t="shared" si="267"/>
        <v>8260604</v>
      </c>
      <c r="DG67" s="369">
        <f t="shared" si="267"/>
        <v>8431622</v>
      </c>
      <c r="DH67" s="369">
        <f t="shared" si="267"/>
        <v>8718982</v>
      </c>
      <c r="DI67" s="369">
        <f t="shared" si="268"/>
        <v>8952819</v>
      </c>
      <c r="DJ67" s="369">
        <f t="shared" si="268"/>
        <v>7414527</v>
      </c>
      <c r="DK67" s="369">
        <f t="shared" si="268"/>
        <v>6558656</v>
      </c>
      <c r="DL67" s="369">
        <f t="shared" si="268"/>
        <v>6802990</v>
      </c>
      <c r="DM67" s="369">
        <f t="shared" si="268"/>
        <v>5694961</v>
      </c>
      <c r="DN67" s="369">
        <f t="shared" si="268"/>
        <v>4599191</v>
      </c>
      <c r="DO67" s="369">
        <f t="shared" si="268"/>
        <v>5360274</v>
      </c>
      <c r="DP67" s="369">
        <f t="shared" si="268"/>
        <v>5270205</v>
      </c>
      <c r="DQ67" s="369">
        <f t="shared" si="268"/>
        <v>7254030</v>
      </c>
      <c r="DR67" s="369"/>
      <c r="DS67" s="369"/>
      <c r="DT67" s="369"/>
      <c r="DU67" s="369"/>
      <c r="DV67" s="369"/>
      <c r="DW67" s="369"/>
      <c r="DX67" s="369"/>
      <c r="DY67" s="369"/>
      <c r="DZ67" s="36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59105756</v>
      </c>
    </row>
    <row r="68" spans="1:132" s="31" customFormat="1" ht="15">
      <c r="A68" s="139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5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5">
        <v>3702501</v>
      </c>
      <c r="BI68" s="468">
        <v>4800276</v>
      </c>
      <c r="BJ68" s="532">
        <v>5572576</v>
      </c>
      <c r="BK68" s="295">
        <v>6493664</v>
      </c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-45087.520000000484</v>
      </c>
      <c r="BV68" s="37">
        <f t="shared" si="264"/>
        <v>905875.54999999981</v>
      </c>
      <c r="BW68" s="37">
        <f t="shared" si="264"/>
        <v>1678311.2599999998</v>
      </c>
      <c r="BX68" s="37">
        <f t="shared" si="264"/>
        <v>1790061.3799999999</v>
      </c>
      <c r="BY68" s="37">
        <f t="shared" si="264"/>
        <v>1432003.6699999999</v>
      </c>
      <c r="BZ68" s="37">
        <f t="shared" si="264"/>
        <v>1653906</v>
      </c>
      <c r="CA68" s="37">
        <f t="shared" si="264"/>
        <v>1631578.6000000001</v>
      </c>
      <c r="CB68" s="37">
        <f t="shared" si="264"/>
        <v>1656667.3899999999</v>
      </c>
      <c r="CC68" s="37">
        <f t="shared" si="264"/>
        <v>1684444.0700000001</v>
      </c>
      <c r="CD68" s="389">
        <f t="shared" si="264"/>
        <v>1403314.79</v>
      </c>
      <c r="CE68" s="412">
        <f t="shared" si="265"/>
        <v>1662234.9700000002</v>
      </c>
      <c r="CF68" s="37">
        <f t="shared" si="265"/>
        <v>1485032.8500000001</v>
      </c>
      <c r="CG68" s="37">
        <f t="shared" si="265"/>
        <v>959801.20000000019</v>
      </c>
      <c r="CH68" s="37">
        <f t="shared" si="265"/>
        <v>31383</v>
      </c>
      <c r="CI68" s="37">
        <f t="shared" si="265"/>
        <v>-231516</v>
      </c>
      <c r="CJ68" s="230">
        <f t="shared" si="265"/>
        <v>71864</v>
      </c>
      <c r="CK68" s="230">
        <f t="shared" si="265"/>
        <v>282588</v>
      </c>
      <c r="CL68" s="230">
        <f t="shared" si="265"/>
        <v>149260</v>
      </c>
      <c r="CM68" s="230">
        <f t="shared" si="265"/>
        <v>-11107</v>
      </c>
      <c r="CN68" s="230">
        <f t="shared" si="265"/>
        <v>-99571</v>
      </c>
      <c r="CO68" s="230">
        <f t="shared" si="266"/>
        <v>-158371</v>
      </c>
      <c r="CP68" s="369">
        <f t="shared" si="266"/>
        <v>17718</v>
      </c>
      <c r="CQ68" s="338">
        <f t="shared" si="266"/>
        <v>1447796</v>
      </c>
      <c r="CR68" s="256">
        <f t="shared" si="266"/>
        <v>1288275</v>
      </c>
      <c r="CS68" s="256">
        <f t="shared" si="266"/>
        <v>1605885</v>
      </c>
      <c r="CT68" s="256">
        <f t="shared" si="266"/>
        <v>661339</v>
      </c>
      <c r="CU68" s="256">
        <f t="shared" si="266"/>
        <v>133824</v>
      </c>
      <c r="CV68" s="256">
        <f t="shared" si="266"/>
        <v>-134848</v>
      </c>
      <c r="CW68" s="256">
        <f t="shared" si="266"/>
        <v>-424248</v>
      </c>
      <c r="CX68" s="256">
        <f t="shared" si="266"/>
        <v>-457606</v>
      </c>
      <c r="CY68" s="256">
        <f t="shared" si="267"/>
        <v>-179203</v>
      </c>
      <c r="CZ68" s="256">
        <f t="shared" si="267"/>
        <v>-297583</v>
      </c>
      <c r="DA68" s="256">
        <f t="shared" si="267"/>
        <v>-102889</v>
      </c>
      <c r="DB68" s="369">
        <f t="shared" si="267"/>
        <v>179228</v>
      </c>
      <c r="DC68" s="369">
        <f t="shared" si="267"/>
        <v>-1162610</v>
      </c>
      <c r="DD68" s="369">
        <f t="shared" si="267"/>
        <v>-968229</v>
      </c>
      <c r="DE68" s="369">
        <f t="shared" si="267"/>
        <v>-1179614</v>
      </c>
      <c r="DF68" s="369">
        <f t="shared" si="267"/>
        <v>-484363</v>
      </c>
      <c r="DG68" s="369">
        <f t="shared" si="267"/>
        <v>885</v>
      </c>
      <c r="DH68" s="369">
        <f t="shared" si="267"/>
        <v>-29315</v>
      </c>
      <c r="DI68" s="369">
        <f t="shared" si="268"/>
        <v>29681</v>
      </c>
      <c r="DJ68" s="369">
        <f t="shared" si="268"/>
        <v>93176</v>
      </c>
      <c r="DK68" s="369">
        <f t="shared" si="268"/>
        <v>-9423</v>
      </c>
      <c r="DL68" s="369">
        <f t="shared" si="268"/>
        <v>101474</v>
      </c>
      <c r="DM68" s="369">
        <f t="shared" si="268"/>
        <v>-61976</v>
      </c>
      <c r="DN68" s="369">
        <f t="shared" si="268"/>
        <v>-126271</v>
      </c>
      <c r="DO68" s="369">
        <f t="shared" si="268"/>
        <v>14416</v>
      </c>
      <c r="DP68" s="369">
        <f t="shared" si="268"/>
        <v>188800</v>
      </c>
      <c r="DQ68" s="369">
        <f t="shared" si="268"/>
        <v>870391</v>
      </c>
      <c r="DR68" s="369"/>
      <c r="DS68" s="369"/>
      <c r="DT68" s="369"/>
      <c r="DU68" s="369"/>
      <c r="DV68" s="369"/>
      <c r="DW68" s="369"/>
      <c r="DX68" s="369"/>
      <c r="DY68" s="369"/>
      <c r="DZ68" s="36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6493664</v>
      </c>
    </row>
    <row r="69" spans="1:132" s="31" customFormat="1" ht="15">
      <c r="A69" s="139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5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5">
        <v>3195690</v>
      </c>
      <c r="BI69" s="468">
        <v>4172667</v>
      </c>
      <c r="BJ69" s="532">
        <v>4807050</v>
      </c>
      <c r="BK69" s="295">
        <v>5493517</v>
      </c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-262034.88999999966</v>
      </c>
      <c r="BV69" s="37">
        <f t="shared" si="264"/>
        <v>596446.81999999983</v>
      </c>
      <c r="BW69" s="37">
        <f t="shared" si="264"/>
        <v>1220179.0099999998</v>
      </c>
      <c r="BX69" s="37">
        <f t="shared" si="264"/>
        <v>1209151.9500000002</v>
      </c>
      <c r="BY69" s="37">
        <f t="shared" si="264"/>
        <v>745855.79999999981</v>
      </c>
      <c r="BZ69" s="37">
        <f t="shared" si="264"/>
        <v>948252</v>
      </c>
      <c r="CA69" s="37">
        <f t="shared" si="264"/>
        <v>1239021.29</v>
      </c>
      <c r="CB69" s="37">
        <f t="shared" si="264"/>
        <v>1223546.05</v>
      </c>
      <c r="CC69" s="37">
        <f t="shared" si="264"/>
        <v>1172037.52</v>
      </c>
      <c r="CD69" s="389">
        <f t="shared" si="264"/>
        <v>949513.85000000009</v>
      </c>
      <c r="CE69" s="412">
        <f t="shared" si="265"/>
        <v>1629410.6000000001</v>
      </c>
      <c r="CF69" s="37">
        <f t="shared" si="265"/>
        <v>1766501.4199999999</v>
      </c>
      <c r="CG69" s="37">
        <f t="shared" si="265"/>
        <v>906148.25999999978</v>
      </c>
      <c r="CH69" s="37">
        <f t="shared" si="265"/>
        <v>87233</v>
      </c>
      <c r="CI69" s="37">
        <f t="shared" si="265"/>
        <v>-205756</v>
      </c>
      <c r="CJ69" s="230">
        <f t="shared" si="265"/>
        <v>46522</v>
      </c>
      <c r="CK69" s="230">
        <f t="shared" si="265"/>
        <v>-95251</v>
      </c>
      <c r="CL69" s="230">
        <f t="shared" si="265"/>
        <v>-168341</v>
      </c>
      <c r="CM69" s="230">
        <f t="shared" si="265"/>
        <v>-178676</v>
      </c>
      <c r="CN69" s="230">
        <f t="shared" si="265"/>
        <v>-146424</v>
      </c>
      <c r="CO69" s="230">
        <f t="shared" si="266"/>
        <v>58654</v>
      </c>
      <c r="CP69" s="369">
        <f t="shared" si="266"/>
        <v>177001</v>
      </c>
      <c r="CQ69" s="338">
        <f t="shared" si="266"/>
        <v>1979988</v>
      </c>
      <c r="CR69" s="256">
        <f t="shared" si="266"/>
        <v>1114090</v>
      </c>
      <c r="CS69" s="256">
        <f t="shared" si="266"/>
        <v>1813815</v>
      </c>
      <c r="CT69" s="256">
        <f t="shared" si="266"/>
        <v>563170</v>
      </c>
      <c r="CU69" s="256">
        <f t="shared" si="266"/>
        <v>427505</v>
      </c>
      <c r="CV69" s="256">
        <f t="shared" si="266"/>
        <v>54733</v>
      </c>
      <c r="CW69" s="256">
        <f t="shared" si="266"/>
        <v>89238</v>
      </c>
      <c r="CX69" s="256">
        <f t="shared" si="266"/>
        <v>18157</v>
      </c>
      <c r="CY69" s="256">
        <f t="shared" si="267"/>
        <v>262062</v>
      </c>
      <c r="CZ69" s="256">
        <f t="shared" si="267"/>
        <v>64950</v>
      </c>
      <c r="DA69" s="256">
        <f t="shared" si="267"/>
        <v>-26285</v>
      </c>
      <c r="DB69" s="369">
        <f t="shared" si="267"/>
        <v>349058</v>
      </c>
      <c r="DC69" s="369">
        <f t="shared" si="267"/>
        <v>-1660255</v>
      </c>
      <c r="DD69" s="369">
        <f t="shared" si="267"/>
        <v>-1087105</v>
      </c>
      <c r="DE69" s="369">
        <f t="shared" si="267"/>
        <v>-1022181</v>
      </c>
      <c r="DF69" s="369">
        <f t="shared" si="267"/>
        <v>-175411</v>
      </c>
      <c r="DG69" s="369">
        <f t="shared" si="267"/>
        <v>-103505</v>
      </c>
      <c r="DH69" s="369">
        <f t="shared" si="267"/>
        <v>75709</v>
      </c>
      <c r="DI69" s="369">
        <f t="shared" si="268"/>
        <v>107385</v>
      </c>
      <c r="DJ69" s="369">
        <f t="shared" si="268"/>
        <v>-11430</v>
      </c>
      <c r="DK69" s="369">
        <f t="shared" si="268"/>
        <v>-198625</v>
      </c>
      <c r="DL69" s="369">
        <f t="shared" si="268"/>
        <v>24734</v>
      </c>
      <c r="DM69" s="369">
        <f t="shared" si="268"/>
        <v>-89374</v>
      </c>
      <c r="DN69" s="369">
        <f t="shared" si="268"/>
        <v>-316050</v>
      </c>
      <c r="DO69" s="369">
        <f t="shared" si="268"/>
        <v>-56223</v>
      </c>
      <c r="DP69" s="369">
        <f t="shared" si="268"/>
        <v>129789</v>
      </c>
      <c r="DQ69" s="369">
        <f t="shared" si="268"/>
        <v>617849</v>
      </c>
      <c r="DR69" s="369"/>
      <c r="DS69" s="369"/>
      <c r="DT69" s="369"/>
      <c r="DU69" s="369"/>
      <c r="DV69" s="369"/>
      <c r="DW69" s="369"/>
      <c r="DX69" s="369"/>
      <c r="DY69" s="369"/>
      <c r="DZ69" s="36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5493517</v>
      </c>
    </row>
    <row r="70" spans="1:132" s="31" customFormat="1" ht="1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5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5">
        <v>9848431</v>
      </c>
      <c r="BI70" s="468">
        <v>12917954</v>
      </c>
      <c r="BJ70" s="532">
        <v>14302734</v>
      </c>
      <c r="BK70" s="295">
        <v>16421713</v>
      </c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254331.6099999994</v>
      </c>
      <c r="BV70" s="37">
        <f t="shared" si="264"/>
        <v>4752022.0999999996</v>
      </c>
      <c r="BW70" s="37">
        <f t="shared" si="264"/>
        <v>3298623.5099999998</v>
      </c>
      <c r="BX70" s="37">
        <f t="shared" si="264"/>
        <v>3787492.9399999995</v>
      </c>
      <c r="BY70" s="37">
        <f t="shared" si="264"/>
        <v>2965595.2100000009</v>
      </c>
      <c r="BZ70" s="37">
        <f t="shared" si="264"/>
        <v>2931528.9700000007</v>
      </c>
      <c r="CA70" s="37">
        <f t="shared" si="264"/>
        <v>5198207.0700000003</v>
      </c>
      <c r="CB70" s="37">
        <f t="shared" si="264"/>
        <v>6147339.2300000004</v>
      </c>
      <c r="CC70" s="37">
        <f t="shared" si="264"/>
        <v>5802701.9699999997</v>
      </c>
      <c r="CD70" s="389">
        <f t="shared" si="264"/>
        <v>4424113.3799999999</v>
      </c>
      <c r="CE70" s="412">
        <f t="shared" si="265"/>
        <v>7022131.8000000007</v>
      </c>
      <c r="CF70" s="37">
        <f t="shared" si="265"/>
        <v>5547690.0099999998</v>
      </c>
      <c r="CG70" s="37">
        <f t="shared" si="265"/>
        <v>1313760.8900000006</v>
      </c>
      <c r="CH70" s="37">
        <f t="shared" si="265"/>
        <v>-3425087</v>
      </c>
      <c r="CI70" s="37">
        <f t="shared" si="265"/>
        <v>-3137094</v>
      </c>
      <c r="CJ70" s="230">
        <f t="shared" si="265"/>
        <v>-2429087</v>
      </c>
      <c r="CK70" s="230">
        <f t="shared" si="265"/>
        <v>-4046142</v>
      </c>
      <c r="CL70" s="230">
        <f t="shared" si="265"/>
        <v>-4533461</v>
      </c>
      <c r="CM70" s="230">
        <f t="shared" si="265"/>
        <v>-4320612</v>
      </c>
      <c r="CN70" s="230">
        <f t="shared" si="265"/>
        <v>-3956593</v>
      </c>
      <c r="CO70" s="230">
        <f t="shared" si="266"/>
        <v>-3485586</v>
      </c>
      <c r="CP70" s="369">
        <f t="shared" si="266"/>
        <v>-1927180</v>
      </c>
      <c r="CQ70" s="338">
        <f t="shared" si="266"/>
        <v>4341947</v>
      </c>
      <c r="CR70" s="256">
        <f t="shared" si="266"/>
        <v>2784214</v>
      </c>
      <c r="CS70" s="256">
        <f t="shared" si="266"/>
        <v>4713109</v>
      </c>
      <c r="CT70" s="256">
        <f t="shared" si="266"/>
        <v>2587053</v>
      </c>
      <c r="CU70" s="256">
        <f t="shared" si="266"/>
        <v>1667842</v>
      </c>
      <c r="CV70" s="256">
        <f t="shared" si="266"/>
        <v>583982</v>
      </c>
      <c r="CW70" s="256">
        <f t="shared" si="266"/>
        <v>1304464</v>
      </c>
      <c r="CX70" s="256">
        <f t="shared" si="266"/>
        <v>2131618</v>
      </c>
      <c r="CY70" s="256">
        <f t="shared" si="267"/>
        <v>2929846</v>
      </c>
      <c r="CZ70" s="256">
        <f t="shared" si="267"/>
        <v>450637</v>
      </c>
      <c r="DA70" s="256">
        <f t="shared" si="267"/>
        <v>1135382</v>
      </c>
      <c r="DB70" s="369">
        <f t="shared" si="267"/>
        <v>3489306</v>
      </c>
      <c r="DC70" s="369">
        <f t="shared" si="267"/>
        <v>-5565945</v>
      </c>
      <c r="DD70" s="369">
        <f t="shared" si="267"/>
        <v>-5720557</v>
      </c>
      <c r="DE70" s="369">
        <f t="shared" si="267"/>
        <v>-4632943</v>
      </c>
      <c r="DF70" s="369">
        <f t="shared" si="267"/>
        <v>-2499953</v>
      </c>
      <c r="DG70" s="369">
        <f t="shared" si="267"/>
        <v>-1250021</v>
      </c>
      <c r="DH70" s="369">
        <f t="shared" si="267"/>
        <v>-2203653</v>
      </c>
      <c r="DI70" s="369">
        <f t="shared" si="268"/>
        <v>-1748366</v>
      </c>
      <c r="DJ70" s="369">
        <f t="shared" si="268"/>
        <v>-2004705</v>
      </c>
      <c r="DK70" s="369">
        <f t="shared" si="268"/>
        <v>-2340897</v>
      </c>
      <c r="DL70" s="369">
        <f t="shared" si="268"/>
        <v>-521845</v>
      </c>
      <c r="DM70" s="369">
        <f t="shared" si="268"/>
        <v>-1950141</v>
      </c>
      <c r="DN70" s="369">
        <f t="shared" si="268"/>
        <v>-4044454</v>
      </c>
      <c r="DO70" s="369">
        <f t="shared" si="268"/>
        <v>-1515804</v>
      </c>
      <c r="DP70" s="369">
        <f t="shared" si="268"/>
        <v>-219338</v>
      </c>
      <c r="DQ70" s="369">
        <f t="shared" si="268"/>
        <v>2280776</v>
      </c>
      <c r="DR70" s="369"/>
      <c r="DS70" s="369"/>
      <c r="DT70" s="369"/>
      <c r="DU70" s="369"/>
      <c r="DV70" s="369"/>
      <c r="DW70" s="369"/>
      <c r="DX70" s="369"/>
      <c r="DY70" s="369"/>
      <c r="DZ70" s="36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16421713</v>
      </c>
    </row>
    <row r="71" spans="1:132" s="123" customFormat="1" ht="15.75" thickBot="1">
      <c r="A71" s="140"/>
      <c r="B71" s="45" t="s">
        <v>144</v>
      </c>
      <c r="C71" s="119">
        <f t="shared" si="269" ref="C71:V71">SUM(C66:C70)</f>
        <v>123897749.22</v>
      </c>
      <c r="D71" s="120">
        <f t="shared" si="269"/>
        <v>131793055.17</v>
      </c>
      <c r="E71" s="120">
        <f t="shared" si="269"/>
        <v>125530455.87999998</v>
      </c>
      <c r="F71" s="120">
        <f t="shared" si="269"/>
        <v>116048583.16000001</v>
      </c>
      <c r="G71" s="120">
        <f t="shared" si="269"/>
        <v>108425656.79999998</v>
      </c>
      <c r="H71" s="120">
        <f t="shared" si="269"/>
        <v>98214674.090000004</v>
      </c>
      <c r="I71" s="120">
        <f t="shared" si="269"/>
        <v>88181963.780000001</v>
      </c>
      <c r="J71" s="120">
        <f t="shared" si="269"/>
        <v>80631147.640000001</v>
      </c>
      <c r="K71" s="120">
        <f t="shared" si="269"/>
        <v>80041696.88000001</v>
      </c>
      <c r="L71" s="121">
        <f t="shared" si="269"/>
        <v>86550677.230000004</v>
      </c>
      <c r="M71" s="120">
        <f t="shared" si="269"/>
        <v>98387110.360000014</v>
      </c>
      <c r="N71" s="120">
        <f t="shared" si="269"/>
        <v>111153790.83</v>
      </c>
      <c r="O71" s="120">
        <f t="shared" si="269"/>
        <v>121404237.03999998</v>
      </c>
      <c r="P71" s="120">
        <f t="shared" si="269"/>
        <v>133954844</v>
      </c>
      <c r="Q71" s="120">
        <f t="shared" si="269"/>
        <v>136178735</v>
      </c>
      <c r="R71" s="120">
        <f t="shared" si="269"/>
        <v>134336086</v>
      </c>
      <c r="S71" s="120">
        <f t="shared" si="269"/>
        <v>125693021</v>
      </c>
      <c r="T71" s="120">
        <f t="shared" si="269"/>
        <v>120999625</v>
      </c>
      <c r="U71" s="120">
        <f t="shared" si="269"/>
        <v>116683078</v>
      </c>
      <c r="V71" s="120">
        <f t="shared" si="269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8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8">
        <v>121439509</v>
      </c>
      <c r="BI71" s="471">
        <v>140004604</v>
      </c>
      <c r="BJ71" s="535">
        <v>156035919</v>
      </c>
      <c r="BK71" s="298">
        <v>177750001</v>
      </c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-2493512.1800000072</v>
      </c>
      <c r="BV71" s="122">
        <f t="shared" si="270"/>
        <v>2161788.8300000061</v>
      </c>
      <c r="BW71" s="122">
        <f t="shared" si="270"/>
        <v>10648279.120000003</v>
      </c>
      <c r="BX71" s="122">
        <f t="shared" si="270"/>
        <v>18287502.839999996</v>
      </c>
      <c r="BY71" s="122">
        <f t="shared" si="270"/>
        <v>17267364.200000003</v>
      </c>
      <c r="BZ71" s="122">
        <f t="shared" si="271" ref="BZ71:CH71">SUM(BZ66:BZ70)</f>
        <v>22784950.909999996</v>
      </c>
      <c r="CA71" s="122">
        <f t="shared" si="271"/>
        <v>28501114.220000003</v>
      </c>
      <c r="CB71" s="122">
        <f t="shared" si="271"/>
        <v>32983371.360000003</v>
      </c>
      <c r="CC71" s="122">
        <f t="shared" si="271"/>
        <v>33103807.120000001</v>
      </c>
      <c r="CD71" s="392">
        <f t="shared" si="271"/>
        <v>30009332.769999996</v>
      </c>
      <c r="CE71" s="415">
        <f t="shared" si="271"/>
        <v>31904027.639999997</v>
      </c>
      <c r="CF71" s="122">
        <f t="shared" si="271"/>
        <v>31326160.169999994</v>
      </c>
      <c r="CG71" s="122">
        <f t="shared" si="271"/>
        <v>25382828.960000008</v>
      </c>
      <c r="CH71" s="122">
        <f t="shared" si="271"/>
        <v>20978653</v>
      </c>
      <c r="CI71" s="122">
        <f t="shared" si="272" ref="CI71:CJ71">SUM(CI66:CI70)</f>
        <v>15617981</v>
      </c>
      <c r="CJ71" s="233">
        <f t="shared" si="272"/>
        <v>13098935</v>
      </c>
      <c r="CK71" s="233">
        <f t="shared" si="273" ref="CK71:CL71">SUM(CK66:CK70)</f>
        <v>5431621</v>
      </c>
      <c r="CL71" s="233">
        <f t="shared" si="273"/>
        <v>-156867</v>
      </c>
      <c r="CM71" s="233">
        <f t="shared" si="274" ref="CM71:CN71">SUM(CM66:CM70)</f>
        <v>-3347831</v>
      </c>
      <c r="CN71" s="233">
        <f t="shared" si="274"/>
        <v>-6599890</v>
      </c>
      <c r="CO71" s="233">
        <f t="shared" si="275" ref="CO71:CQ71">SUM(CO66:CO70)</f>
        <v>-8049569</v>
      </c>
      <c r="CP71" s="372">
        <f t="shared" si="275"/>
        <v>-8104147</v>
      </c>
      <c r="CQ71" s="341">
        <f t="shared" si="275"/>
        <v>5720782</v>
      </c>
      <c r="CR71" s="259">
        <f t="shared" si="276" ref="CR71">SUM(CR66:CR70)</f>
        <v>4324668</v>
      </c>
      <c r="CS71" s="259">
        <f t="shared" si="277" ref="CS71">SUM(CS66:CS70)</f>
        <v>11233001</v>
      </c>
      <c r="CT71" s="259">
        <f t="shared" si="278" ref="CT71">SUM(CT66:CT70)</f>
        <v>8727855</v>
      </c>
      <c r="CU71" s="259">
        <f t="shared" si="279" ref="CU71">SUM(CU66:CU70)</f>
        <v>3309640</v>
      </c>
      <c r="CV71" s="259">
        <f t="shared" si="280" ref="CV71">SUM(CV66:CV70)</f>
        <v>23892</v>
      </c>
      <c r="CW71" s="259">
        <f t="shared" si="281" ref="CW71">SUM(CW66:CW70)</f>
        <v>1929901</v>
      </c>
      <c r="CX71" s="259">
        <f t="shared" si="282" ref="CX71">SUM(CX66:CX70)</f>
        <v>4408132</v>
      </c>
      <c r="CY71" s="259">
        <f t="shared" si="283" ref="CY71">SUM(CY66:CY70)</f>
        <v>7649425</v>
      </c>
      <c r="CZ71" s="259">
        <f t="shared" si="284" ref="CZ71">SUM(CZ66:CZ70)</f>
        <v>1359740</v>
      </c>
      <c r="DA71" s="259">
        <f t="shared" si="285" ref="DA71">SUM(DA66:DA70)</f>
        <v>4214248</v>
      </c>
      <c r="DB71" s="372">
        <f t="shared" si="286" ref="DB71">SUM(DB66:DB70)</f>
        <v>14293787</v>
      </c>
      <c r="DC71" s="372">
        <f t="shared" si="287" ref="DC71">SUM(DC66:DC70)</f>
        <v>1578533</v>
      </c>
      <c r="DD71" s="372">
        <f t="shared" si="288" ref="DD71">SUM(DD66:DD70)</f>
        <v>5569177</v>
      </c>
      <c r="DE71" s="372">
        <f t="shared" si="289" ref="DE71">SUM(DE66:DE70)</f>
        <v>4219490</v>
      </c>
      <c r="DF71" s="372">
        <f t="shared" si="290" ref="DF71:DG71">SUM(DF66:DF70)</f>
        <v>8874735</v>
      </c>
      <c r="DG71" s="372">
        <f t="shared" si="290"/>
        <v>10496913</v>
      </c>
      <c r="DH71" s="372">
        <f t="shared" si="291" ref="DH71">SUM(DH66:DH70)</f>
        <v>9856684</v>
      </c>
      <c r="DI71" s="372">
        <f t="shared" si="292" ref="DI71">SUM(DI66:DI70)</f>
        <v>10241169</v>
      </c>
      <c r="DJ71" s="372">
        <f t="shared" si="293" ref="DJ71:DK71">SUM(DJ66:DJ70)</f>
        <v>7331261</v>
      </c>
      <c r="DK71" s="372">
        <f t="shared" si="293"/>
        <v>2915690</v>
      </c>
      <c r="DL71" s="372">
        <f t="shared" si="294" ref="DL71:DM71">SUM(DL66:DL70)</f>
        <v>7593533</v>
      </c>
      <c r="DM71" s="372">
        <f t="shared" si="294"/>
        <v>3586375</v>
      </c>
      <c r="DN71" s="372">
        <f t="shared" si="295" ref="DN71:DO71">SUM(DN66:DN70)</f>
        <v>-1310141</v>
      </c>
      <c r="DO71" s="372">
        <f t="shared" si="295"/>
        <v>2414151</v>
      </c>
      <c r="DP71" s="372">
        <f t="shared" si="296" ref="DP71:DQ71">SUM(DP66:DP70)</f>
        <v>3662123</v>
      </c>
      <c r="DQ71" s="372">
        <f t="shared" si="296"/>
        <v>15510444</v>
      </c>
      <c r="DR71" s="372"/>
      <c r="DS71" s="372"/>
      <c r="DT71" s="372"/>
      <c r="DU71" s="372"/>
      <c r="DV71" s="372"/>
      <c r="DW71" s="372"/>
      <c r="DX71" s="372"/>
      <c r="DY71" s="372"/>
      <c r="DZ71" s="372"/>
      <c r="EB71" s="29">
        <f>SUM(EB66:EB70)</f>
        <v>177750001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72"/>
      <c r="BJ72" s="527"/>
      <c r="BK72" s="290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B72" s="71"/>
    </row>
    <row r="73" spans="1:132" s="52" customFormat="1" ht="1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1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1">
        <v>58789781</v>
      </c>
      <c r="BI73" s="464">
        <v>73484289</v>
      </c>
      <c r="BJ73" s="528">
        <v>73568924</v>
      </c>
      <c r="BK73" s="291">
        <v>59797224</v>
      </c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97" ref="BU73:CD77">O73-C73</f>
        <v>-9097569</v>
      </c>
      <c r="BV73" s="77">
        <f t="shared" si="297"/>
        <v>4979584</v>
      </c>
      <c r="BW73" s="77">
        <f t="shared" si="297"/>
        <v>9959640</v>
      </c>
      <c r="BX73" s="77">
        <f t="shared" si="297"/>
        <v>1177378</v>
      </c>
      <c r="BY73" s="77">
        <f t="shared" si="297"/>
        <v>1712656</v>
      </c>
      <c r="BZ73" s="77">
        <f t="shared" si="297"/>
        <v>131743</v>
      </c>
      <c r="CA73" s="77">
        <f t="shared" si="297"/>
        <v>1765430</v>
      </c>
      <c r="CB73" s="77">
        <f t="shared" si="297"/>
        <v>-1224380</v>
      </c>
      <c r="CC73" s="77">
        <f t="shared" si="297"/>
        <v>-857340</v>
      </c>
      <c r="CD73" s="385">
        <f t="shared" si="297"/>
        <v>-13326602</v>
      </c>
      <c r="CE73" s="408">
        <f t="shared" si="298" ref="CE73:CN77">Y73-M73</f>
        <v>-3869374</v>
      </c>
      <c r="CF73" s="77">
        <f t="shared" si="298"/>
        <v>11989171</v>
      </c>
      <c r="CG73" s="77">
        <f t="shared" si="298"/>
        <v>14211642</v>
      </c>
      <c r="CH73" s="77">
        <f t="shared" si="298"/>
        <v>-3468114</v>
      </c>
      <c r="CI73" s="77">
        <f t="shared" si="298"/>
        <v>-12745643</v>
      </c>
      <c r="CJ73" s="226">
        <f t="shared" si="298"/>
        <v>-417356</v>
      </c>
      <c r="CK73" s="226">
        <f t="shared" si="298"/>
        <v>-947390</v>
      </c>
      <c r="CL73" s="226">
        <f t="shared" si="298"/>
        <v>567432</v>
      </c>
      <c r="CM73" s="226">
        <f t="shared" si="298"/>
        <v>-986983</v>
      </c>
      <c r="CN73" s="226">
        <f t="shared" si="298"/>
        <v>-3619653</v>
      </c>
      <c r="CO73" s="226">
        <f t="shared" si="299" ref="CO73:CX77">AI73-W73</f>
        <v>-2224908</v>
      </c>
      <c r="CP73" s="365">
        <f t="shared" si="299"/>
        <v>129780</v>
      </c>
      <c r="CQ73" s="334">
        <f t="shared" si="299"/>
        <v>3064976</v>
      </c>
      <c r="CR73" s="252">
        <f t="shared" si="299"/>
        <v>-1753406</v>
      </c>
      <c r="CS73" s="252">
        <f t="shared" si="299"/>
        <v>-1176828</v>
      </c>
      <c r="CT73" s="252">
        <f t="shared" si="299"/>
        <v>-2419252</v>
      </c>
      <c r="CU73" s="252">
        <f t="shared" si="299"/>
        <v>1516528</v>
      </c>
      <c r="CV73" s="252">
        <f t="shared" si="299"/>
        <v>-1712395</v>
      </c>
      <c r="CW73" s="252">
        <f t="shared" si="299"/>
        <v>-566773</v>
      </c>
      <c r="CX73" s="252">
        <f t="shared" si="299"/>
        <v>-619321</v>
      </c>
      <c r="CY73" s="252">
        <f t="shared" si="300" ref="CY73:DH77">AS73-AG73</f>
        <v>-110261</v>
      </c>
      <c r="CZ73" s="252">
        <f t="shared" si="300"/>
        <v>2197238</v>
      </c>
      <c r="DA73" s="252">
        <f t="shared" si="300"/>
        <v>-5372110</v>
      </c>
      <c r="DB73" s="365">
        <f t="shared" si="300"/>
        <v>-1675610</v>
      </c>
      <c r="DC73" s="365">
        <f t="shared" si="300"/>
        <v>-12061771</v>
      </c>
      <c r="DD73" s="365">
        <f t="shared" si="300"/>
        <v>-14894699</v>
      </c>
      <c r="DE73" s="365">
        <f t="shared" si="300"/>
        <v>-7226161</v>
      </c>
      <c r="DF73" s="365">
        <f t="shared" si="300"/>
        <v>-5393864</v>
      </c>
      <c r="DG73" s="365">
        <f t="shared" si="300"/>
        <v>-219562</v>
      </c>
      <c r="DH73" s="365">
        <f t="shared" si="300"/>
        <v>1061216</v>
      </c>
      <c r="DI73" s="365">
        <f t="shared" si="301" ref="DI73:DQ77">BC73-AQ73</f>
        <v>-855599</v>
      </c>
      <c r="DJ73" s="365">
        <f t="shared" si="301"/>
        <v>609523</v>
      </c>
      <c r="DK73" s="365">
        <f t="shared" si="301"/>
        <v>-34549</v>
      </c>
      <c r="DL73" s="365">
        <f t="shared" si="301"/>
        <v>-708230</v>
      </c>
      <c r="DM73" s="365">
        <f t="shared" si="301"/>
        <v>6642968</v>
      </c>
      <c r="DN73" s="365">
        <f t="shared" si="301"/>
        <v>-2401035</v>
      </c>
      <c r="DO73" s="365">
        <f t="shared" si="301"/>
        <v>4501535</v>
      </c>
      <c r="DP73" s="365">
        <f t="shared" si="301"/>
        <v>6127260</v>
      </c>
      <c r="DQ73" s="365">
        <f t="shared" si="301"/>
        <v>-10989549</v>
      </c>
      <c r="DR73" s="365"/>
      <c r="DS73" s="365"/>
      <c r="DT73" s="365"/>
      <c r="DU73" s="365"/>
      <c r="DV73" s="365"/>
      <c r="DW73" s="365"/>
      <c r="DX73" s="365"/>
      <c r="DY73" s="365"/>
      <c r="DZ73" s="365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59797224</v>
      </c>
    </row>
    <row r="74" spans="1:132" s="52" customFormat="1" ht="1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1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1">
        <v>7592281</v>
      </c>
      <c r="BI74" s="464">
        <v>9343227</v>
      </c>
      <c r="BJ74" s="528">
        <v>9500827</v>
      </c>
      <c r="BK74" s="291">
        <v>8805794</v>
      </c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97"/>
        <v>-1388164</v>
      </c>
      <c r="BV74" s="77">
        <f t="shared" si="297"/>
        <v>-104901</v>
      </c>
      <c r="BW74" s="77">
        <f t="shared" si="297"/>
        <v>83266</v>
      </c>
      <c r="BX74" s="77">
        <f t="shared" si="297"/>
        <v>89633</v>
      </c>
      <c r="BY74" s="77">
        <f t="shared" si="297"/>
        <v>314484</v>
      </c>
      <c r="BZ74" s="77">
        <f t="shared" si="297"/>
        <v>-11448</v>
      </c>
      <c r="CA74" s="77">
        <f t="shared" si="297"/>
        <v>171544</v>
      </c>
      <c r="CB74" s="77">
        <f t="shared" si="297"/>
        <v>-102326</v>
      </c>
      <c r="CC74" s="77">
        <f t="shared" si="297"/>
        <v>220022</v>
      </c>
      <c r="CD74" s="385">
        <f t="shared" si="297"/>
        <v>-719154</v>
      </c>
      <c r="CE74" s="408">
        <f t="shared" si="298"/>
        <v>1160146</v>
      </c>
      <c r="CF74" s="77">
        <f t="shared" si="298"/>
        <v>1741407</v>
      </c>
      <c r="CG74" s="77">
        <f t="shared" si="298"/>
        <v>2238951</v>
      </c>
      <c r="CH74" s="77">
        <f t="shared" si="298"/>
        <v>921328</v>
      </c>
      <c r="CI74" s="77">
        <f t="shared" si="298"/>
        <v>-328822</v>
      </c>
      <c r="CJ74" s="226">
        <f t="shared" si="298"/>
        <v>516375</v>
      </c>
      <c r="CK74" s="226">
        <f t="shared" si="298"/>
        <v>429810</v>
      </c>
      <c r="CL74" s="226">
        <f t="shared" si="298"/>
        <v>248329</v>
      </c>
      <c r="CM74" s="226">
        <f t="shared" si="298"/>
        <v>57359</v>
      </c>
      <c r="CN74" s="226">
        <f t="shared" si="298"/>
        <v>-111635</v>
      </c>
      <c r="CO74" s="226">
        <f t="shared" si="299"/>
        <v>65835</v>
      </c>
      <c r="CP74" s="365">
        <f t="shared" si="299"/>
        <v>1004041</v>
      </c>
      <c r="CQ74" s="334">
        <f t="shared" si="299"/>
        <v>297856</v>
      </c>
      <c r="CR74" s="252">
        <f t="shared" si="299"/>
        <v>872789</v>
      </c>
      <c r="CS74" s="252">
        <f t="shared" si="299"/>
        <v>855216</v>
      </c>
      <c r="CT74" s="252">
        <f t="shared" si="299"/>
        <v>94147</v>
      </c>
      <c r="CU74" s="252">
        <f t="shared" si="299"/>
        <v>886598</v>
      </c>
      <c r="CV74" s="252">
        <f t="shared" si="299"/>
        <v>74917</v>
      </c>
      <c r="CW74" s="252">
        <f t="shared" si="299"/>
        <v>-187521</v>
      </c>
      <c r="CX74" s="252">
        <f t="shared" si="299"/>
        <v>27132</v>
      </c>
      <c r="CY74" s="252">
        <f t="shared" si="300"/>
        <v>54141</v>
      </c>
      <c r="CZ74" s="252">
        <f t="shared" si="300"/>
        <v>366085</v>
      </c>
      <c r="DA74" s="252">
        <f t="shared" si="300"/>
        <v>60572</v>
      </c>
      <c r="DB74" s="365">
        <f t="shared" si="300"/>
        <v>810361</v>
      </c>
      <c r="DC74" s="365">
        <f t="shared" si="300"/>
        <v>-71139</v>
      </c>
      <c r="DD74" s="365">
        <f t="shared" si="300"/>
        <v>-607273</v>
      </c>
      <c r="DE74" s="365">
        <f t="shared" si="300"/>
        <v>-26168</v>
      </c>
      <c r="DF74" s="365">
        <f t="shared" si="300"/>
        <v>174582</v>
      </c>
      <c r="DG74" s="365">
        <f t="shared" si="300"/>
        <v>498961</v>
      </c>
      <c r="DH74" s="365">
        <f t="shared" si="300"/>
        <v>560178</v>
      </c>
      <c r="DI74" s="365">
        <f t="shared" si="301"/>
        <v>-168795</v>
      </c>
      <c r="DJ74" s="365">
        <f t="shared" si="301"/>
        <v>325947</v>
      </c>
      <c r="DK74" s="365">
        <f t="shared" si="301"/>
        <v>155628</v>
      </c>
      <c r="DL74" s="365">
        <f t="shared" si="301"/>
        <v>50994</v>
      </c>
      <c r="DM74" s="365">
        <f t="shared" si="301"/>
        <v>640553</v>
      </c>
      <c r="DN74" s="365">
        <f t="shared" si="301"/>
        <v>106150</v>
      </c>
      <c r="DO74" s="365">
        <f t="shared" si="301"/>
        <v>1163406</v>
      </c>
      <c r="DP74" s="365">
        <f t="shared" si="301"/>
        <v>1217811</v>
      </c>
      <c r="DQ74" s="365">
        <f t="shared" si="301"/>
        <v>-35402</v>
      </c>
      <c r="DR74" s="365"/>
      <c r="DS74" s="365"/>
      <c r="DT74" s="365"/>
      <c r="DU74" s="365"/>
      <c r="DV74" s="365"/>
      <c r="DW74" s="365"/>
      <c r="DX74" s="365"/>
      <c r="DY74" s="365"/>
      <c r="DZ74" s="365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8805794</v>
      </c>
    </row>
    <row r="75" spans="1:132" s="52" customFormat="1" ht="1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1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1">
        <v>8193912</v>
      </c>
      <c r="BI75" s="464">
        <v>10455741</v>
      </c>
      <c r="BJ75" s="528">
        <v>10233193</v>
      </c>
      <c r="BK75" s="291">
        <v>8830433</v>
      </c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97"/>
        <v>-1798403</v>
      </c>
      <c r="BV75" s="77">
        <f t="shared" si="297"/>
        <v>-875204</v>
      </c>
      <c r="BW75" s="77">
        <f t="shared" si="297"/>
        <v>-7948</v>
      </c>
      <c r="BX75" s="77">
        <f t="shared" si="297"/>
        <v>-562059</v>
      </c>
      <c r="BY75" s="77">
        <f t="shared" si="297"/>
        <v>-125664</v>
      </c>
      <c r="BZ75" s="77">
        <f t="shared" si="297"/>
        <v>-276326</v>
      </c>
      <c r="CA75" s="77">
        <f t="shared" si="297"/>
        <v>4614</v>
      </c>
      <c r="CB75" s="77">
        <f t="shared" si="297"/>
        <v>-237595</v>
      </c>
      <c r="CC75" s="77">
        <f t="shared" si="297"/>
        <v>-203044</v>
      </c>
      <c r="CD75" s="385">
        <f t="shared" si="297"/>
        <v>-1541847</v>
      </c>
      <c r="CE75" s="408">
        <f t="shared" si="298"/>
        <v>-791066</v>
      </c>
      <c r="CF75" s="77">
        <f t="shared" si="298"/>
        <v>1351407</v>
      </c>
      <c r="CG75" s="77">
        <f t="shared" si="298"/>
        <v>2421203</v>
      </c>
      <c r="CH75" s="77">
        <f t="shared" si="298"/>
        <v>437709</v>
      </c>
      <c r="CI75" s="77">
        <f t="shared" si="298"/>
        <v>-669803</v>
      </c>
      <c r="CJ75" s="226">
        <f t="shared" si="298"/>
        <v>430247</v>
      </c>
      <c r="CK75" s="226">
        <f t="shared" si="298"/>
        <v>64955</v>
      </c>
      <c r="CL75" s="226">
        <f t="shared" si="298"/>
        <v>206871</v>
      </c>
      <c r="CM75" s="226">
        <f t="shared" si="298"/>
        <v>59729</v>
      </c>
      <c r="CN75" s="226">
        <f t="shared" si="298"/>
        <v>-370935</v>
      </c>
      <c r="CO75" s="226">
        <f t="shared" si="299"/>
        <v>-39684</v>
      </c>
      <c r="CP75" s="365">
        <f t="shared" si="299"/>
        <v>-388684</v>
      </c>
      <c r="CQ75" s="334">
        <f t="shared" si="299"/>
        <v>587477</v>
      </c>
      <c r="CR75" s="252">
        <f t="shared" si="299"/>
        <v>561636</v>
      </c>
      <c r="CS75" s="252">
        <f t="shared" si="299"/>
        <v>-458467</v>
      </c>
      <c r="CT75" s="252">
        <f t="shared" si="299"/>
        <v>-163287</v>
      </c>
      <c r="CU75" s="252">
        <f t="shared" si="299"/>
        <v>154868</v>
      </c>
      <c r="CV75" s="252">
        <f t="shared" si="299"/>
        <v>-156763</v>
      </c>
      <c r="CW75" s="252">
        <f t="shared" si="299"/>
        <v>-1331</v>
      </c>
      <c r="CX75" s="252">
        <f t="shared" si="299"/>
        <v>45539</v>
      </c>
      <c r="CY75" s="252">
        <f t="shared" si="300"/>
        <v>13222</v>
      </c>
      <c r="CZ75" s="252">
        <f t="shared" si="300"/>
        <v>205150</v>
      </c>
      <c r="DA75" s="252">
        <f t="shared" si="300"/>
        <v>-479467</v>
      </c>
      <c r="DB75" s="365">
        <f t="shared" si="300"/>
        <v>47646</v>
      </c>
      <c r="DC75" s="365">
        <f t="shared" si="300"/>
        <v>-1473143</v>
      </c>
      <c r="DD75" s="365">
        <f t="shared" si="300"/>
        <v>-1908812</v>
      </c>
      <c r="DE75" s="365">
        <f t="shared" si="300"/>
        <v>-843315</v>
      </c>
      <c r="DF75" s="365">
        <f t="shared" si="300"/>
        <v>-620681</v>
      </c>
      <c r="DG75" s="365">
        <f t="shared" si="300"/>
        <v>364256</v>
      </c>
      <c r="DH75" s="365">
        <f t="shared" si="300"/>
        <v>163869</v>
      </c>
      <c r="DI75" s="365">
        <f t="shared" si="301"/>
        <v>-175225</v>
      </c>
      <c r="DJ75" s="365">
        <f t="shared" si="301"/>
        <v>151428</v>
      </c>
      <c r="DK75" s="365">
        <f t="shared" si="301"/>
        <v>-41123</v>
      </c>
      <c r="DL75" s="365">
        <f t="shared" si="301"/>
        <v>165493</v>
      </c>
      <c r="DM75" s="365">
        <f t="shared" si="301"/>
        <v>761178</v>
      </c>
      <c r="DN75" s="365">
        <f t="shared" si="301"/>
        <v>-152822</v>
      </c>
      <c r="DO75" s="365">
        <f t="shared" si="301"/>
        <v>851828</v>
      </c>
      <c r="DP75" s="365">
        <f t="shared" si="301"/>
        <v>595971</v>
      </c>
      <c r="DQ75" s="365">
        <f t="shared" si="301"/>
        <v>-1066439</v>
      </c>
      <c r="DR75" s="365"/>
      <c r="DS75" s="365"/>
      <c r="DT75" s="365"/>
      <c r="DU75" s="365"/>
      <c r="DV75" s="365"/>
      <c r="DW75" s="365"/>
      <c r="DX75" s="365"/>
      <c r="DY75" s="365"/>
      <c r="DZ75" s="365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8830433</v>
      </c>
    </row>
    <row r="76" spans="1:132" s="52" customFormat="1" ht="1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1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1">
        <v>9887779</v>
      </c>
      <c r="BI76" s="464">
        <v>11689438</v>
      </c>
      <c r="BJ76" s="528">
        <v>11671251</v>
      </c>
      <c r="BK76" s="291">
        <v>10669873</v>
      </c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97"/>
        <v>-2290283</v>
      </c>
      <c r="BV76" s="77">
        <f t="shared" si="297"/>
        <v>-1518276</v>
      </c>
      <c r="BW76" s="77">
        <f t="shared" si="297"/>
        <v>-340587</v>
      </c>
      <c r="BX76" s="77">
        <f t="shared" si="297"/>
        <v>-616672</v>
      </c>
      <c r="BY76" s="77">
        <f t="shared" si="297"/>
        <v>-543864</v>
      </c>
      <c r="BZ76" s="77">
        <f t="shared" si="297"/>
        <v>-453997</v>
      </c>
      <c r="CA76" s="77">
        <f t="shared" si="297"/>
        <v>-87174</v>
      </c>
      <c r="CB76" s="77">
        <f t="shared" si="297"/>
        <v>-419414</v>
      </c>
      <c r="CC76" s="77">
        <f t="shared" si="297"/>
        <v>-888867</v>
      </c>
      <c r="CD76" s="385">
        <f t="shared" si="297"/>
        <v>-1550926</v>
      </c>
      <c r="CE76" s="408">
        <f t="shared" si="298"/>
        <v>-598807</v>
      </c>
      <c r="CF76" s="77">
        <f t="shared" si="298"/>
        <v>1776520</v>
      </c>
      <c r="CG76" s="77">
        <f t="shared" si="298"/>
        <v>2566586</v>
      </c>
      <c r="CH76" s="77">
        <f t="shared" si="298"/>
        <v>626368</v>
      </c>
      <c r="CI76" s="77">
        <f t="shared" si="298"/>
        <v>-952822</v>
      </c>
      <c r="CJ76" s="226">
        <f t="shared" si="298"/>
        <v>248743</v>
      </c>
      <c r="CK76" s="226">
        <f t="shared" si="298"/>
        <v>69740</v>
      </c>
      <c r="CL76" s="226">
        <f t="shared" si="298"/>
        <v>480559</v>
      </c>
      <c r="CM76" s="226">
        <f t="shared" si="298"/>
        <v>37159</v>
      </c>
      <c r="CN76" s="226">
        <f t="shared" si="298"/>
        <v>-475776</v>
      </c>
      <c r="CO76" s="226">
        <f t="shared" si="299"/>
        <v>108493</v>
      </c>
      <c r="CP76" s="365">
        <f t="shared" si="299"/>
        <v>-505376</v>
      </c>
      <c r="CQ76" s="334">
        <f t="shared" si="299"/>
        <v>7850</v>
      </c>
      <c r="CR76" s="252">
        <f t="shared" si="299"/>
        <v>109334</v>
      </c>
      <c r="CS76" s="252">
        <f t="shared" si="299"/>
        <v>-705202</v>
      </c>
      <c r="CT76" s="252">
        <f t="shared" si="299"/>
        <v>-235094</v>
      </c>
      <c r="CU76" s="252">
        <f t="shared" si="299"/>
        <v>376712</v>
      </c>
      <c r="CV76" s="252">
        <f t="shared" si="299"/>
        <v>139632</v>
      </c>
      <c r="CW76" s="252">
        <f t="shared" si="299"/>
        <v>72140</v>
      </c>
      <c r="CX76" s="252">
        <f t="shared" si="299"/>
        <v>-325020</v>
      </c>
      <c r="CY76" s="252">
        <f t="shared" si="300"/>
        <v>58730</v>
      </c>
      <c r="CZ76" s="252">
        <f t="shared" si="300"/>
        <v>222542</v>
      </c>
      <c r="DA76" s="252">
        <f t="shared" si="300"/>
        <v>-474882</v>
      </c>
      <c r="DB76" s="365">
        <f t="shared" si="300"/>
        <v>53359</v>
      </c>
      <c r="DC76" s="365">
        <f t="shared" si="300"/>
        <v>-1014206</v>
      </c>
      <c r="DD76" s="365">
        <f t="shared" si="300"/>
        <v>-2044926</v>
      </c>
      <c r="DE76" s="365">
        <f t="shared" si="300"/>
        <v>-890014</v>
      </c>
      <c r="DF76" s="365">
        <f t="shared" si="300"/>
        <v>-360158</v>
      </c>
      <c r="DG76" s="365">
        <f t="shared" si="300"/>
        <v>199364</v>
      </c>
      <c r="DH76" s="365">
        <f t="shared" si="300"/>
        <v>-34384</v>
      </c>
      <c r="DI76" s="365">
        <f t="shared" si="301"/>
        <v>-325178</v>
      </c>
      <c r="DJ76" s="365">
        <f t="shared" si="301"/>
        <v>72422</v>
      </c>
      <c r="DK76" s="365">
        <f t="shared" si="301"/>
        <v>-63644</v>
      </c>
      <c r="DL76" s="365">
        <f t="shared" si="301"/>
        <v>102559</v>
      </c>
      <c r="DM76" s="365">
        <f t="shared" si="301"/>
        <v>667359</v>
      </c>
      <c r="DN76" s="365">
        <f t="shared" si="301"/>
        <v>-24393</v>
      </c>
      <c r="DO76" s="365">
        <f t="shared" si="301"/>
        <v>316552</v>
      </c>
      <c r="DP76" s="365">
        <f t="shared" si="301"/>
        <v>638836</v>
      </c>
      <c r="DQ76" s="365">
        <f t="shared" si="301"/>
        <v>-911655</v>
      </c>
      <c r="DR76" s="365"/>
      <c r="DS76" s="365"/>
      <c r="DT76" s="365"/>
      <c r="DU76" s="365"/>
      <c r="DV76" s="365"/>
      <c r="DW76" s="365"/>
      <c r="DX76" s="365"/>
      <c r="DY76" s="365"/>
      <c r="DZ76" s="365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10669873</v>
      </c>
    </row>
    <row r="77" spans="1:132" s="52" customFormat="1" ht="1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1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1">
        <v>52980144</v>
      </c>
      <c r="BI77" s="464">
        <v>48587071</v>
      </c>
      <c r="BJ77" s="528">
        <v>53323801</v>
      </c>
      <c r="BK77" s="291">
        <v>47639916</v>
      </c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97"/>
        <v>-5791203</v>
      </c>
      <c r="BV77" s="77">
        <f t="shared" si="297"/>
        <v>-12587884</v>
      </c>
      <c r="BW77" s="77">
        <f t="shared" si="297"/>
        <v>-4542176</v>
      </c>
      <c r="BX77" s="77">
        <f t="shared" si="297"/>
        <v>-3408874</v>
      </c>
      <c r="BY77" s="77">
        <f t="shared" si="297"/>
        <v>-1101579</v>
      </c>
      <c r="BZ77" s="77">
        <f t="shared" si="297"/>
        <v>-1529690</v>
      </c>
      <c r="CA77" s="77">
        <f t="shared" si="297"/>
        <v>-6730435</v>
      </c>
      <c r="CB77" s="77">
        <f t="shared" si="297"/>
        <v>-4198993</v>
      </c>
      <c r="CC77" s="77">
        <f t="shared" si="297"/>
        <v>-1414684</v>
      </c>
      <c r="CD77" s="385">
        <f t="shared" si="297"/>
        <v>-9663669</v>
      </c>
      <c r="CE77" s="408">
        <f t="shared" si="298"/>
        <v>435696</v>
      </c>
      <c r="CF77" s="77">
        <f t="shared" si="298"/>
        <v>8330188</v>
      </c>
      <c r="CG77" s="77">
        <f t="shared" si="298"/>
        <v>4449710</v>
      </c>
      <c r="CH77" s="77">
        <f t="shared" si="298"/>
        <v>-1454542</v>
      </c>
      <c r="CI77" s="77">
        <f t="shared" si="298"/>
        <v>-1209376</v>
      </c>
      <c r="CJ77" s="226">
        <f t="shared" si="298"/>
        <v>35562493</v>
      </c>
      <c r="CK77" s="226">
        <f t="shared" si="298"/>
        <v>-801928</v>
      </c>
      <c r="CL77" s="226">
        <f t="shared" si="298"/>
        <v>4513641</v>
      </c>
      <c r="CM77" s="226">
        <f t="shared" si="298"/>
        <v>1692984</v>
      </c>
      <c r="CN77" s="226">
        <f t="shared" si="298"/>
        <v>27717768</v>
      </c>
      <c r="CO77" s="226">
        <f t="shared" si="299"/>
        <v>51671</v>
      </c>
      <c r="CP77" s="365">
        <f t="shared" si="299"/>
        <v>2282860</v>
      </c>
      <c r="CQ77" s="334">
        <f t="shared" si="299"/>
        <v>-3762548</v>
      </c>
      <c r="CR77" s="252">
        <f t="shared" si="299"/>
        <v>-3779193</v>
      </c>
      <c r="CS77" s="252">
        <f t="shared" si="299"/>
        <v>-2259511</v>
      </c>
      <c r="CT77" s="252">
        <f t="shared" si="299"/>
        <v>-1453722</v>
      </c>
      <c r="CU77" s="252">
        <f t="shared" si="299"/>
        <v>-1185124</v>
      </c>
      <c r="CV77" s="252">
        <f t="shared" si="299"/>
        <v>-35372787</v>
      </c>
      <c r="CW77" s="252">
        <f t="shared" si="299"/>
        <v>1077532</v>
      </c>
      <c r="CX77" s="252">
        <f t="shared" si="299"/>
        <v>-9797145</v>
      </c>
      <c r="CY77" s="252">
        <f t="shared" si="300"/>
        <v>-1747840</v>
      </c>
      <c r="CZ77" s="252">
        <f t="shared" si="300"/>
        <v>-28899787</v>
      </c>
      <c r="DA77" s="252">
        <f t="shared" si="300"/>
        <v>-1384888</v>
      </c>
      <c r="DB77" s="365">
        <f t="shared" si="300"/>
        <v>-1414305</v>
      </c>
      <c r="DC77" s="365">
        <f t="shared" si="300"/>
        <v>-5840693</v>
      </c>
      <c r="DD77" s="365">
        <f t="shared" si="300"/>
        <v>-3768729</v>
      </c>
      <c r="DE77" s="365">
        <f t="shared" si="300"/>
        <v>-3516986</v>
      </c>
      <c r="DF77" s="365">
        <f t="shared" si="300"/>
        <v>-5095641</v>
      </c>
      <c r="DG77" s="365">
        <f t="shared" si="300"/>
        <v>-2712341</v>
      </c>
      <c r="DH77" s="365">
        <f t="shared" si="300"/>
        <v>61044</v>
      </c>
      <c r="DI77" s="365">
        <f t="shared" si="301"/>
        <v>-2637171</v>
      </c>
      <c r="DJ77" s="365">
        <f t="shared" si="301"/>
        <v>4522507</v>
      </c>
      <c r="DK77" s="365">
        <f t="shared" si="301"/>
        <v>-267184</v>
      </c>
      <c r="DL77" s="365">
        <f t="shared" si="301"/>
        <v>-1195752</v>
      </c>
      <c r="DM77" s="365">
        <f t="shared" si="301"/>
        <v>-1360078</v>
      </c>
      <c r="DN77" s="365">
        <f t="shared" si="301"/>
        <v>8573435</v>
      </c>
      <c r="DO77" s="365">
        <f t="shared" si="301"/>
        <v>-1242005</v>
      </c>
      <c r="DP77" s="365">
        <f t="shared" si="301"/>
        <v>-1349261</v>
      </c>
      <c r="DQ77" s="365">
        <f t="shared" si="301"/>
        <v>-3880247</v>
      </c>
      <c r="DR77" s="365"/>
      <c r="DS77" s="365"/>
      <c r="DT77" s="365"/>
      <c r="DU77" s="365"/>
      <c r="DV77" s="365"/>
      <c r="DW77" s="365"/>
      <c r="DX77" s="365"/>
      <c r="DY77" s="365"/>
      <c r="DZ77" s="365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47639916</v>
      </c>
    </row>
    <row r="78" spans="1:132" s="66" customFormat="1" ht="15">
      <c r="A78" s="140"/>
      <c r="B78" s="53" t="s">
        <v>144</v>
      </c>
      <c r="C78" s="129">
        <f>SUM(C73:C77)</f>
        <v>163351498</v>
      </c>
      <c r="D78" s="130">
        <f t="shared" si="302" ref="D78:AF78">SUM(D73:D77)</f>
        <v>124651563</v>
      </c>
      <c r="E78" s="130">
        <f t="shared" si="302"/>
        <v>80908111</v>
      </c>
      <c r="F78" s="130">
        <f t="shared" si="302"/>
        <v>50000486</v>
      </c>
      <c r="G78" s="130">
        <f t="shared" si="302"/>
        <v>35302791</v>
      </c>
      <c r="H78" s="130">
        <f t="shared" si="302"/>
        <v>37498441</v>
      </c>
      <c r="I78" s="130">
        <f t="shared" si="302"/>
        <v>38643498</v>
      </c>
      <c r="J78" s="130">
        <f t="shared" si="302"/>
        <v>50611245</v>
      </c>
      <c r="K78" s="130">
        <f t="shared" si="302"/>
        <v>76041526</v>
      </c>
      <c r="L78" s="131">
        <f t="shared" si="302"/>
        <v>157800688</v>
      </c>
      <c r="M78" s="130">
        <f t="shared" si="302"/>
        <v>171897196</v>
      </c>
      <c r="N78" s="130">
        <f t="shared" si="302"/>
        <v>153091965</v>
      </c>
      <c r="O78" s="130">
        <f t="shared" si="302"/>
        <v>142985876</v>
      </c>
      <c r="P78" s="130">
        <f t="shared" si="302"/>
        <v>114544882</v>
      </c>
      <c r="Q78" s="130">
        <f t="shared" si="302"/>
        <v>86060306</v>
      </c>
      <c r="R78" s="130">
        <f t="shared" si="302"/>
        <v>46679892</v>
      </c>
      <c r="S78" s="130">
        <f t="shared" si="302"/>
        <v>35558824</v>
      </c>
      <c r="T78" s="130">
        <f t="shared" si="302"/>
        <v>35358723</v>
      </c>
      <c r="U78" s="130">
        <f t="shared" si="302"/>
        <v>33767477</v>
      </c>
      <c r="V78" s="130">
        <f t="shared" si="302"/>
        <v>44428537</v>
      </c>
      <c r="W78" s="130">
        <f t="shared" si="302"/>
        <v>72897613</v>
      </c>
      <c r="X78" s="131">
        <f t="shared" si="302"/>
        <v>130998490</v>
      </c>
      <c r="Y78" s="130">
        <f t="shared" si="302"/>
        <v>168233791</v>
      </c>
      <c r="Z78" s="130">
        <f t="shared" si="302"/>
        <v>178280658</v>
      </c>
      <c r="AA78" s="130">
        <f t="shared" si="302"/>
        <v>168873968</v>
      </c>
      <c r="AB78" s="130">
        <f t="shared" si="302"/>
        <v>111607631</v>
      </c>
      <c r="AC78" s="130">
        <f t="shared" si="302"/>
        <v>70153840</v>
      </c>
      <c r="AD78" s="130">
        <f t="shared" si="302"/>
        <v>83020394</v>
      </c>
      <c r="AE78" s="130">
        <f t="shared" si="302"/>
        <v>34374011</v>
      </c>
      <c r="AF78" s="130">
        <f t="shared" si="302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2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2">
        <v>137443897</v>
      </c>
      <c r="BI78" s="465">
        <v>153559766</v>
      </c>
      <c r="BJ78" s="529">
        <v>158297996</v>
      </c>
      <c r="BK78" s="292">
        <v>135743240</v>
      </c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03" ref="BU78:BU85">SUM(BU73:BU77)</f>
        <v>-20365622</v>
      </c>
      <c r="BV78" s="132">
        <f t="shared" si="304" ref="BV78:BW78">SUM(BV73:BV77)</f>
        <v>-10106681</v>
      </c>
      <c r="BW78" s="132">
        <f t="shared" si="304"/>
        <v>5152195</v>
      </c>
      <c r="BX78" s="132">
        <f t="shared" si="305" ref="BX78:BY78">SUM(BX73:BX77)</f>
        <v>-3320594</v>
      </c>
      <c r="BY78" s="132">
        <f t="shared" si="305"/>
        <v>256033</v>
      </c>
      <c r="BZ78" s="132">
        <f t="shared" si="306" ref="BZ78:CH78">SUM(BZ73:BZ77)</f>
        <v>-2139718</v>
      </c>
      <c r="CA78" s="132">
        <f t="shared" si="306"/>
        <v>-4876021</v>
      </c>
      <c r="CB78" s="132">
        <f t="shared" si="306"/>
        <v>-6182708</v>
      </c>
      <c r="CC78" s="132">
        <f t="shared" si="306"/>
        <v>-3143913</v>
      </c>
      <c r="CD78" s="386">
        <f t="shared" si="306"/>
        <v>-26802198</v>
      </c>
      <c r="CE78" s="409">
        <f t="shared" si="306"/>
        <v>-3663405</v>
      </c>
      <c r="CF78" s="132">
        <f t="shared" si="306"/>
        <v>25188693</v>
      </c>
      <c r="CG78" s="132">
        <f t="shared" si="306"/>
        <v>25888092</v>
      </c>
      <c r="CH78" s="132">
        <f t="shared" si="306"/>
        <v>-2937251</v>
      </c>
      <c r="CI78" s="132">
        <f t="shared" si="307" ref="CI78:CJ78">SUM(CI73:CI77)</f>
        <v>-15906466</v>
      </c>
      <c r="CJ78" s="227">
        <f t="shared" si="307"/>
        <v>36340502</v>
      </c>
      <c r="CK78" s="227">
        <f t="shared" si="308" ref="CK78:CL78">SUM(CK73:CK77)</f>
        <v>-1184813</v>
      </c>
      <c r="CL78" s="227">
        <f t="shared" si="308"/>
        <v>6016832</v>
      </c>
      <c r="CM78" s="227">
        <f t="shared" si="309" ref="CM78:CN78">SUM(CM73:CM77)</f>
        <v>860248</v>
      </c>
      <c r="CN78" s="227">
        <f t="shared" si="309"/>
        <v>23139769</v>
      </c>
      <c r="CO78" s="227">
        <f t="shared" si="310" ref="CO78:CQ78">SUM(CO73:CO77)</f>
        <v>-2038593</v>
      </c>
      <c r="CP78" s="366">
        <f t="shared" si="310"/>
        <v>2522621</v>
      </c>
      <c r="CQ78" s="335">
        <f t="shared" si="310"/>
        <v>195611</v>
      </c>
      <c r="CR78" s="253">
        <f t="shared" si="311" ref="CR78">SUM(CR73:CR77)</f>
        <v>-3988840</v>
      </c>
      <c r="CS78" s="253">
        <f t="shared" si="312" ref="CS78">SUM(CS73:CS77)</f>
        <v>-3744792</v>
      </c>
      <c r="CT78" s="253">
        <f t="shared" si="313" ref="CT78">SUM(CT73:CT77)</f>
        <v>-4177208</v>
      </c>
      <c r="CU78" s="253">
        <f t="shared" si="314" ref="CU78">SUM(CU73:CU77)</f>
        <v>1749582</v>
      </c>
      <c r="CV78" s="253">
        <f t="shared" si="315" ref="CV78">SUM(CV73:CV77)</f>
        <v>-37027396</v>
      </c>
      <c r="CW78" s="253">
        <f t="shared" si="316" ref="CW78">SUM(CW73:CW77)</f>
        <v>394047</v>
      </c>
      <c r="CX78" s="253">
        <f t="shared" si="317" ref="CX78">SUM(CX73:CX77)</f>
        <v>-10668815</v>
      </c>
      <c r="CY78" s="253">
        <f t="shared" si="318" ref="CY78">SUM(CY73:CY77)</f>
        <v>-1732008</v>
      </c>
      <c r="CZ78" s="253">
        <f t="shared" si="319" ref="CZ78">SUM(CZ73:CZ77)</f>
        <v>-25908772</v>
      </c>
      <c r="DA78" s="253">
        <f t="shared" si="320" ref="DA78">SUM(DA73:DA77)</f>
        <v>-7650775</v>
      </c>
      <c r="DB78" s="366">
        <f t="shared" si="321" ref="DB78">SUM(DB73:DB77)</f>
        <v>-2178549</v>
      </c>
      <c r="DC78" s="366">
        <f t="shared" si="322" ref="DC78">SUM(DC73:DC77)</f>
        <v>-20460952</v>
      </c>
      <c r="DD78" s="366">
        <f t="shared" si="323" ref="DD78">SUM(DD73:DD77)</f>
        <v>-23224439</v>
      </c>
      <c r="DE78" s="366">
        <f t="shared" si="324" ref="DE78">SUM(DE73:DE77)</f>
        <v>-12502644</v>
      </c>
      <c r="DF78" s="366">
        <f t="shared" si="325" ref="DF78:DG78">SUM(DF73:DF77)</f>
        <v>-11295762</v>
      </c>
      <c r="DG78" s="366">
        <f t="shared" si="325"/>
        <v>-1869322</v>
      </c>
      <c r="DH78" s="366">
        <f t="shared" si="326" ref="DH78">SUM(DH73:DH77)</f>
        <v>1811923</v>
      </c>
      <c r="DI78" s="366">
        <f t="shared" si="327" ref="DI78">SUM(DI73:DI77)</f>
        <v>-4161968</v>
      </c>
      <c r="DJ78" s="366">
        <f t="shared" si="328" ref="DJ78:DK78">SUM(DJ73:DJ77)</f>
        <v>5681827</v>
      </c>
      <c r="DK78" s="366">
        <f t="shared" si="328"/>
        <v>-250872</v>
      </c>
      <c r="DL78" s="366">
        <f t="shared" si="329" ref="DL78:DM78">SUM(DL73:DL77)</f>
        <v>-1584936</v>
      </c>
      <c r="DM78" s="366">
        <f t="shared" si="329"/>
        <v>7351980</v>
      </c>
      <c r="DN78" s="366">
        <f t="shared" si="330" ref="DN78:DO78">SUM(DN73:DN77)</f>
        <v>6101335</v>
      </c>
      <c r="DO78" s="366">
        <f t="shared" si="330"/>
        <v>5591316</v>
      </c>
      <c r="DP78" s="366">
        <f t="shared" si="331" ref="DP78:DQ78">SUM(DP73:DP77)</f>
        <v>7230617</v>
      </c>
      <c r="DQ78" s="366">
        <f t="shared" si="331"/>
        <v>-16883292</v>
      </c>
      <c r="DR78" s="366"/>
      <c r="DS78" s="366"/>
      <c r="DT78" s="366"/>
      <c r="DU78" s="366"/>
      <c r="DV78" s="366"/>
      <c r="DW78" s="366"/>
      <c r="DX78" s="366"/>
      <c r="DY78" s="366"/>
      <c r="DZ78" s="366"/>
      <c r="EB78" s="78">
        <f t="shared" si="332" ref="EB78">SUM(EB73:EB77)</f>
        <v>135743240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70"/>
      <c r="BJ79" s="534"/>
      <c r="BK79" s="297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371"/>
      <c r="DS79" s="371"/>
      <c r="DT79" s="371"/>
      <c r="DU79" s="371"/>
      <c r="DV79" s="371"/>
      <c r="DW79" s="371"/>
      <c r="DX79" s="371"/>
      <c r="DY79" s="371"/>
      <c r="DZ79" s="371"/>
      <c r="EB79" s="43"/>
    </row>
    <row r="80" spans="1:132" s="31" customFormat="1" ht="1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299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299">
        <v>138568776</v>
      </c>
      <c r="BI80" s="473">
        <v>171824784</v>
      </c>
      <c r="BJ80" s="536">
        <v>171135904</v>
      </c>
      <c r="BK80" s="299">
        <v>140445823</v>
      </c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33" ref="BU80:CD84">O80-C80</f>
        <v>-19671755.13000001</v>
      </c>
      <c r="BV80" s="93">
        <f t="shared" si="333"/>
        <v>2847286.9400000125</v>
      </c>
      <c r="BW80" s="93">
        <f t="shared" si="333"/>
        <v>10297466.109999999</v>
      </c>
      <c r="BX80" s="93">
        <f t="shared" si="333"/>
        <v>-100894.91000000015</v>
      </c>
      <c r="BY80" s="93">
        <f t="shared" si="333"/>
        <v>1634488.7999999989</v>
      </c>
      <c r="BZ80" s="93">
        <f t="shared" si="333"/>
        <v>-951094.69999999925</v>
      </c>
      <c r="CA80" s="93">
        <f t="shared" si="333"/>
        <v>1358083.1799999997</v>
      </c>
      <c r="CB80" s="93">
        <f t="shared" si="333"/>
        <v>-3445180.75</v>
      </c>
      <c r="CC80" s="93">
        <f t="shared" si="333"/>
        <v>-1296979.0700000003</v>
      </c>
      <c r="CD80" s="393">
        <f t="shared" si="333"/>
        <v>-11565377.289999992</v>
      </c>
      <c r="CE80" s="416">
        <f t="shared" si="334" ref="CE80:CN84">Y80-M80</f>
        <v>2554037.3799999952</v>
      </c>
      <c r="CF80" s="93">
        <f t="shared" si="334"/>
        <v>25712798.280000001</v>
      </c>
      <c r="CG80" s="93">
        <f t="shared" si="334"/>
        <v>28359687.100000009</v>
      </c>
      <c r="CH80" s="93">
        <f t="shared" si="334"/>
        <v>785758.75999999046</v>
      </c>
      <c r="CI80" s="93">
        <f t="shared" si="334"/>
        <v>-13428313.130000003</v>
      </c>
      <c r="CJ80" s="234">
        <f t="shared" si="334"/>
        <v>2319058.5800000019</v>
      </c>
      <c r="CK80" s="234">
        <f t="shared" si="334"/>
        <v>278921.3900000006</v>
      </c>
      <c r="CL80" s="234">
        <f t="shared" si="334"/>
        <v>2602018.0500000007</v>
      </c>
      <c r="CM80" s="234">
        <f t="shared" si="334"/>
        <v>1482692.1500000004</v>
      </c>
      <c r="CN80" s="234">
        <f t="shared" si="334"/>
        <v>161669</v>
      </c>
      <c r="CO80" s="234">
        <f t="shared" si="335" ref="CO80:CX84">AI80-W80</f>
        <v>6915902.1300000027</v>
      </c>
      <c r="CP80" s="373">
        <f t="shared" si="335"/>
        <v>21127152.939999998</v>
      </c>
      <c r="CQ80" s="342">
        <f t="shared" si="335"/>
        <v>31535066</v>
      </c>
      <c r="CR80" s="247">
        <f t="shared" si="335"/>
        <v>21422517</v>
      </c>
      <c r="CS80" s="247">
        <f t="shared" si="335"/>
        <v>28809896.379999995</v>
      </c>
      <c r="CT80" s="247">
        <f t="shared" si="335"/>
        <v>18294442.840000004</v>
      </c>
      <c r="CU80" s="247">
        <f t="shared" si="335"/>
        <v>15935829</v>
      </c>
      <c r="CV80" s="247">
        <f t="shared" si="335"/>
        <v>6737872.4699999988</v>
      </c>
      <c r="CW80" s="247">
        <f t="shared" si="335"/>
        <v>6691569</v>
      </c>
      <c r="CX80" s="247">
        <f t="shared" si="335"/>
        <v>4799003.2899999991</v>
      </c>
      <c r="CY80" s="247">
        <f t="shared" si="336" ref="CY80:DH84">AS80-AG80</f>
        <v>5201656</v>
      </c>
      <c r="CZ80" s="247">
        <f t="shared" si="336"/>
        <v>12543753</v>
      </c>
      <c r="DA80" s="247">
        <f t="shared" si="336"/>
        <v>5730846</v>
      </c>
      <c r="DB80" s="373">
        <f t="shared" si="336"/>
        <v>24071159</v>
      </c>
      <c r="DC80" s="373">
        <f t="shared" si="336"/>
        <v>6563290</v>
      </c>
      <c r="DD80" s="373">
        <f t="shared" si="336"/>
        <v>1232097</v>
      </c>
      <c r="DE80" s="373">
        <f t="shared" si="336"/>
        <v>-1781977</v>
      </c>
      <c r="DF80" s="373">
        <f t="shared" si="336"/>
        <v>-12834293</v>
      </c>
      <c r="DG80" s="373">
        <f t="shared" si="336"/>
        <v>-759211</v>
      </c>
      <c r="DH80" s="373">
        <f t="shared" si="336"/>
        <v>-2450048</v>
      </c>
      <c r="DI80" s="373">
        <f t="shared" si="337" ref="DI80:DQ84">BC80-AQ80</f>
        <v>-6928368</v>
      </c>
      <c r="DJ80" s="373">
        <f t="shared" si="337"/>
        <v>-2422131</v>
      </c>
      <c r="DK80" s="373">
        <f t="shared" si="337"/>
        <v>-4244119</v>
      </c>
      <c r="DL80" s="373">
        <f t="shared" si="337"/>
        <v>-9874200</v>
      </c>
      <c r="DM80" s="373">
        <f t="shared" si="337"/>
        <v>8298623</v>
      </c>
      <c r="DN80" s="373">
        <f t="shared" si="337"/>
        <v>-7556406</v>
      </c>
      <c r="DO80" s="373">
        <f t="shared" si="337"/>
        <v>10557862</v>
      </c>
      <c r="DP80" s="373">
        <f t="shared" si="337"/>
        <v>16805626</v>
      </c>
      <c r="DQ80" s="373">
        <f t="shared" si="337"/>
        <v>-11786071</v>
      </c>
      <c r="DR80" s="373"/>
      <c r="DS80" s="373"/>
      <c r="DT80" s="373"/>
      <c r="DU80" s="373"/>
      <c r="DV80" s="373"/>
      <c r="DW80" s="373"/>
      <c r="DX80" s="373"/>
      <c r="DY80" s="373"/>
      <c r="DZ80" s="373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140445823</v>
      </c>
    </row>
    <row r="81" spans="1:132" s="31" customFormat="1" ht="15">
      <c r="A81" s="139"/>
      <c r="B81" s="32" t="s">
        <v>140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299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299">
        <v>17874733</v>
      </c>
      <c r="BI81" s="473">
        <v>21840815</v>
      </c>
      <c r="BJ81" s="536">
        <v>22105142</v>
      </c>
      <c r="BK81" s="299">
        <v>20638072</v>
      </c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33"/>
        <v>-2569156.2000000011</v>
      </c>
      <c r="BV81" s="93">
        <f t="shared" si="333"/>
        <v>-607698.91999999993</v>
      </c>
      <c r="BW81" s="93">
        <f t="shared" si="333"/>
        <v>-278850.79999999981</v>
      </c>
      <c r="BX81" s="93">
        <f t="shared" si="333"/>
        <v>-58469.419999999925</v>
      </c>
      <c r="BY81" s="93">
        <f t="shared" si="333"/>
        <v>361974.8600000001</v>
      </c>
      <c r="BZ81" s="93">
        <f t="shared" si="333"/>
        <v>-119174.60999999987</v>
      </c>
      <c r="CA81" s="93">
        <f t="shared" si="333"/>
        <v>134567.44999999995</v>
      </c>
      <c r="CB81" s="93">
        <f t="shared" si="333"/>
        <v>-267625.01000000001</v>
      </c>
      <c r="CC81" s="93">
        <f t="shared" si="333"/>
        <v>327623.39000000013</v>
      </c>
      <c r="CD81" s="393">
        <f t="shared" si="333"/>
        <v>-231052.30000000075</v>
      </c>
      <c r="CE81" s="416">
        <f t="shared" si="334"/>
        <v>2586840.6699999999</v>
      </c>
      <c r="CF81" s="93">
        <f t="shared" si="334"/>
        <v>3392579.9700000007</v>
      </c>
      <c r="CG81" s="93">
        <f t="shared" si="334"/>
        <v>4086571.5500000007</v>
      </c>
      <c r="CH81" s="93">
        <f t="shared" si="334"/>
        <v>2119230.5799999991</v>
      </c>
      <c r="CI81" s="93">
        <f t="shared" si="334"/>
        <v>19878.290000000037</v>
      </c>
      <c r="CJ81" s="234">
        <f t="shared" si="334"/>
        <v>1093607.8300000001</v>
      </c>
      <c r="CK81" s="234">
        <f t="shared" si="334"/>
        <v>895392.1399999999</v>
      </c>
      <c r="CL81" s="234">
        <f t="shared" si="334"/>
        <v>572912.7899999998</v>
      </c>
      <c r="CM81" s="234">
        <f t="shared" si="334"/>
        <v>410058.02000000002</v>
      </c>
      <c r="CN81" s="234">
        <f t="shared" si="334"/>
        <v>346860</v>
      </c>
      <c r="CO81" s="234">
        <f t="shared" si="335"/>
        <v>1101248.96</v>
      </c>
      <c r="CP81" s="373">
        <f t="shared" si="335"/>
        <v>3796069.3900000006</v>
      </c>
      <c r="CQ81" s="342">
        <f t="shared" si="335"/>
        <v>3230389</v>
      </c>
      <c r="CR81" s="247">
        <f t="shared" si="335"/>
        <v>3994301</v>
      </c>
      <c r="CS81" s="247">
        <f t="shared" si="335"/>
        <v>4782843.9100000001</v>
      </c>
      <c r="CT81" s="247">
        <f t="shared" si="335"/>
        <v>2888015.7300000004</v>
      </c>
      <c r="CU81" s="247">
        <f t="shared" si="335"/>
        <v>3270746.25</v>
      </c>
      <c r="CV81" s="247">
        <f t="shared" si="335"/>
        <v>1445904.6299999999</v>
      </c>
      <c r="CW81" s="247">
        <f t="shared" si="335"/>
        <v>766631</v>
      </c>
      <c r="CX81" s="247">
        <f t="shared" si="335"/>
        <v>777815.3600000001</v>
      </c>
      <c r="CY81" s="247">
        <f t="shared" si="336"/>
        <v>715345</v>
      </c>
      <c r="CZ81" s="247">
        <f t="shared" si="336"/>
        <v>1669735</v>
      </c>
      <c r="DA81" s="247">
        <f t="shared" si="336"/>
        <v>2036853</v>
      </c>
      <c r="DB81" s="373">
        <f t="shared" si="336"/>
        <v>4963196</v>
      </c>
      <c r="DC81" s="373">
        <f t="shared" si="336"/>
        <v>3408062</v>
      </c>
      <c r="DD81" s="373">
        <f t="shared" si="336"/>
        <v>2454433</v>
      </c>
      <c r="DE81" s="373">
        <f t="shared" si="336"/>
        <v>1705014</v>
      </c>
      <c r="DF81" s="373">
        <f t="shared" si="336"/>
        <v>574064</v>
      </c>
      <c r="DG81" s="373">
        <f t="shared" si="336"/>
        <v>1216769</v>
      </c>
      <c r="DH81" s="373">
        <f t="shared" si="336"/>
        <v>718881</v>
      </c>
      <c r="DI81" s="373">
        <f t="shared" si="337"/>
        <v>-923134</v>
      </c>
      <c r="DJ81" s="373">
        <f t="shared" si="337"/>
        <v>222308</v>
      </c>
      <c r="DK81" s="373">
        <f t="shared" si="337"/>
        <v>-185870</v>
      </c>
      <c r="DL81" s="373">
        <f t="shared" si="337"/>
        <v>-941062</v>
      </c>
      <c r="DM81" s="373">
        <f t="shared" si="337"/>
        <v>552022</v>
      </c>
      <c r="DN81" s="373">
        <f t="shared" si="337"/>
        <v>10869</v>
      </c>
      <c r="DO81" s="373">
        <f t="shared" si="337"/>
        <v>2710444</v>
      </c>
      <c r="DP81" s="373">
        <f t="shared" si="337"/>
        <v>3138528</v>
      </c>
      <c r="DQ81" s="373">
        <f t="shared" si="337"/>
        <v>1534882</v>
      </c>
      <c r="DR81" s="373"/>
      <c r="DS81" s="373"/>
      <c r="DT81" s="373"/>
      <c r="DU81" s="373"/>
      <c r="DV81" s="373"/>
      <c r="DW81" s="373"/>
      <c r="DX81" s="373"/>
      <c r="DY81" s="373"/>
      <c r="DZ81" s="373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20638072</v>
      </c>
    </row>
    <row r="82" spans="1:132" s="31" customFormat="1" ht="1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299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299">
        <v>14410277</v>
      </c>
      <c r="BI82" s="473">
        <v>18268945</v>
      </c>
      <c r="BJ82" s="536">
        <v>17951259</v>
      </c>
      <c r="BK82" s="299">
        <v>15492846</v>
      </c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33"/>
        <v>-2901003.0700000003</v>
      </c>
      <c r="BV82" s="93">
        <f t="shared" si="333"/>
        <v>-1460074.2899999991</v>
      </c>
      <c r="BW82" s="93">
        <f t="shared" si="333"/>
        <v>-352846.04000000004</v>
      </c>
      <c r="BX82" s="93">
        <f t="shared" si="333"/>
        <v>-704461.23999999976</v>
      </c>
      <c r="BY82" s="93">
        <f t="shared" si="333"/>
        <v>-194526.62000000011</v>
      </c>
      <c r="BZ82" s="93">
        <f t="shared" si="333"/>
        <v>-444884.08999999985</v>
      </c>
      <c r="CA82" s="93">
        <f t="shared" si="333"/>
        <v>-67498.180000000168</v>
      </c>
      <c r="CB82" s="93">
        <f t="shared" si="333"/>
        <v>-530771.68000000017</v>
      </c>
      <c r="CC82" s="93">
        <f t="shared" si="333"/>
        <v>-323342.43999999948</v>
      </c>
      <c r="CD82" s="393">
        <f t="shared" si="333"/>
        <v>-1594171.629999999</v>
      </c>
      <c r="CE82" s="416">
        <f t="shared" si="334"/>
        <v>-508593.16999999993</v>
      </c>
      <c r="CF82" s="93">
        <f t="shared" si="334"/>
        <v>1858062.2799999993</v>
      </c>
      <c r="CG82" s="93">
        <f t="shared" si="334"/>
        <v>3017405.8800000008</v>
      </c>
      <c r="CH82" s="93">
        <f t="shared" si="334"/>
        <v>746974.29000000004</v>
      </c>
      <c r="CI82" s="93">
        <f t="shared" si="334"/>
        <v>-632035.29000000004</v>
      </c>
      <c r="CJ82" s="234">
        <f t="shared" si="334"/>
        <v>531432.89999999991</v>
      </c>
      <c r="CK82" s="234">
        <f t="shared" si="334"/>
        <v>110524.12000000011</v>
      </c>
      <c r="CL82" s="234">
        <f t="shared" si="334"/>
        <v>365027.14999999991</v>
      </c>
      <c r="CM82" s="234">
        <f t="shared" si="334"/>
        <v>301493.93000000017</v>
      </c>
      <c r="CN82" s="234">
        <f t="shared" si="334"/>
        <v>30741</v>
      </c>
      <c r="CO82" s="234">
        <f t="shared" si="335"/>
        <v>879937.76999999955</v>
      </c>
      <c r="CP82" s="373">
        <f t="shared" si="335"/>
        <v>2005433.7599999998</v>
      </c>
      <c r="CQ82" s="342">
        <f t="shared" si="335"/>
        <v>3644126</v>
      </c>
      <c r="CR82" s="247">
        <f t="shared" si="335"/>
        <v>3460817</v>
      </c>
      <c r="CS82" s="247">
        <f t="shared" si="335"/>
        <v>3030929.4199999999</v>
      </c>
      <c r="CT82" s="247">
        <f t="shared" si="335"/>
        <v>2250608.7199999997</v>
      </c>
      <c r="CU82" s="247">
        <f t="shared" si="335"/>
        <v>1699715.9100000001</v>
      </c>
      <c r="CV82" s="247">
        <f t="shared" si="335"/>
        <v>932085.25</v>
      </c>
      <c r="CW82" s="247">
        <f t="shared" si="335"/>
        <v>955837</v>
      </c>
      <c r="CX82" s="247">
        <f t="shared" si="335"/>
        <v>804408.25</v>
      </c>
      <c r="CY82" s="247">
        <f t="shared" si="336"/>
        <v>673560</v>
      </c>
      <c r="CZ82" s="247">
        <f t="shared" si="336"/>
        <v>1385380</v>
      </c>
      <c r="DA82" s="247">
        <f t="shared" si="336"/>
        <v>1157901</v>
      </c>
      <c r="DB82" s="373">
        <f t="shared" si="336"/>
        <v>2940114</v>
      </c>
      <c r="DC82" s="373">
        <f t="shared" si="336"/>
        <v>1013859</v>
      </c>
      <c r="DD82" s="373">
        <f t="shared" si="336"/>
        <v>378468</v>
      </c>
      <c r="DE82" s="373">
        <f t="shared" si="336"/>
        <v>-281477</v>
      </c>
      <c r="DF82" s="373">
        <f t="shared" si="336"/>
        <v>-1376305</v>
      </c>
      <c r="DG82" s="373">
        <f t="shared" si="336"/>
        <v>188471</v>
      </c>
      <c r="DH82" s="373">
        <f t="shared" si="336"/>
        <v>-444396</v>
      </c>
      <c r="DI82" s="373">
        <f t="shared" si="337"/>
        <v>-1053995</v>
      </c>
      <c r="DJ82" s="373">
        <f t="shared" si="337"/>
        <v>-448624</v>
      </c>
      <c r="DK82" s="373">
        <f t="shared" si="337"/>
        <v>-733456</v>
      </c>
      <c r="DL82" s="373">
        <f t="shared" si="337"/>
        <v>-993796</v>
      </c>
      <c r="DM82" s="373">
        <f t="shared" si="337"/>
        <v>227423</v>
      </c>
      <c r="DN82" s="373">
        <f t="shared" si="337"/>
        <v>-784419</v>
      </c>
      <c r="DO82" s="373">
        <f t="shared" si="337"/>
        <v>1051214</v>
      </c>
      <c r="DP82" s="373">
        <f t="shared" si="337"/>
        <v>1043601</v>
      </c>
      <c r="DQ82" s="373">
        <f t="shared" si="337"/>
        <v>-594262</v>
      </c>
      <c r="DR82" s="373"/>
      <c r="DS82" s="373"/>
      <c r="DT82" s="373"/>
      <c r="DU82" s="373"/>
      <c r="DV82" s="373"/>
      <c r="DW82" s="373"/>
      <c r="DX82" s="373"/>
      <c r="DY82" s="373"/>
      <c r="DZ82" s="373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15492846</v>
      </c>
    </row>
    <row r="83" spans="1:132" s="31" customFormat="1" ht="1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299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299">
        <v>14901912</v>
      </c>
      <c r="BI83" s="473">
        <v>17871498</v>
      </c>
      <c r="BJ83" s="536">
        <v>17868263</v>
      </c>
      <c r="BK83" s="299">
        <v>16222349</v>
      </c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33"/>
        <v>-3292308.6600000001</v>
      </c>
      <c r="BV83" s="93">
        <f t="shared" si="333"/>
        <v>-1942931.2000000011</v>
      </c>
      <c r="BW83" s="93">
        <f t="shared" si="333"/>
        <v>-672657.56000000052</v>
      </c>
      <c r="BX83" s="93">
        <f t="shared" si="333"/>
        <v>-728412.5</v>
      </c>
      <c r="BY83" s="93">
        <f t="shared" si="333"/>
        <v>-637463.48999999976</v>
      </c>
      <c r="BZ83" s="93">
        <f t="shared" si="333"/>
        <v>-685529.3200000003</v>
      </c>
      <c r="CA83" s="93">
        <f t="shared" si="333"/>
        <v>-282884.29999999981</v>
      </c>
      <c r="CB83" s="93">
        <f t="shared" si="333"/>
        <v>-667590.29000000004</v>
      </c>
      <c r="CC83" s="93">
        <f t="shared" si="333"/>
        <v>-1140617.7299999995</v>
      </c>
      <c r="CD83" s="393">
        <f t="shared" si="333"/>
        <v>-1424248.3500000015</v>
      </c>
      <c r="CE83" s="416">
        <f t="shared" si="334"/>
        <v>-317284.1400000006</v>
      </c>
      <c r="CF83" s="93">
        <f t="shared" si="334"/>
        <v>2039621.7699999996</v>
      </c>
      <c r="CG83" s="93">
        <f t="shared" si="334"/>
        <v>2805965.2699999996</v>
      </c>
      <c r="CH83" s="93">
        <f t="shared" si="334"/>
        <v>969502.95000000112</v>
      </c>
      <c r="CI83" s="93">
        <f t="shared" si="334"/>
        <v>-787325.8599999994</v>
      </c>
      <c r="CJ83" s="234">
        <f t="shared" si="334"/>
        <v>332194.52000000002</v>
      </c>
      <c r="CK83" s="234">
        <f t="shared" si="334"/>
        <v>235677.75999999978</v>
      </c>
      <c r="CL83" s="234">
        <f t="shared" si="334"/>
        <v>690057.18000000017</v>
      </c>
      <c r="CM83" s="234">
        <f t="shared" si="334"/>
        <v>308124.06999999983</v>
      </c>
      <c r="CN83" s="234">
        <f t="shared" si="334"/>
        <v>92146</v>
      </c>
      <c r="CO83" s="234">
        <f t="shared" si="335"/>
        <v>1014847.5199999996</v>
      </c>
      <c r="CP83" s="373">
        <f t="shared" si="335"/>
        <v>1893624.2100000009</v>
      </c>
      <c r="CQ83" s="342">
        <f t="shared" si="335"/>
        <v>3122886</v>
      </c>
      <c r="CR83" s="247">
        <f t="shared" si="335"/>
        <v>2916426</v>
      </c>
      <c r="CS83" s="247">
        <f t="shared" si="335"/>
        <v>2774087.4600000009</v>
      </c>
      <c r="CT83" s="247">
        <f t="shared" si="335"/>
        <v>2259378.0399999991</v>
      </c>
      <c r="CU83" s="247">
        <f t="shared" si="335"/>
        <v>2079188.5999999996</v>
      </c>
      <c r="CV83" s="247">
        <f t="shared" si="335"/>
        <v>1436923.8100000001</v>
      </c>
      <c r="CW83" s="247">
        <f t="shared" si="335"/>
        <v>1424666</v>
      </c>
      <c r="CX83" s="247">
        <f t="shared" si="335"/>
        <v>583559.95999999996</v>
      </c>
      <c r="CY83" s="247">
        <f t="shared" si="336"/>
        <v>832671</v>
      </c>
      <c r="CZ83" s="247">
        <f t="shared" si="336"/>
        <v>1645667</v>
      </c>
      <c r="DA83" s="247">
        <f t="shared" si="336"/>
        <v>1485704</v>
      </c>
      <c r="DB83" s="373">
        <f t="shared" si="336"/>
        <v>2928336</v>
      </c>
      <c r="DC83" s="373">
        <f t="shared" si="336"/>
        <v>1765690</v>
      </c>
      <c r="DD83" s="373">
        <f t="shared" si="336"/>
        <v>439920</v>
      </c>
      <c r="DE83" s="373">
        <f t="shared" si="336"/>
        <v>28676</v>
      </c>
      <c r="DF83" s="373">
        <f t="shared" si="336"/>
        <v>-698242</v>
      </c>
      <c r="DG83" s="373">
        <f t="shared" si="336"/>
        <v>-41605</v>
      </c>
      <c r="DH83" s="373">
        <f t="shared" si="336"/>
        <v>-725030</v>
      </c>
      <c r="DI83" s="373">
        <f t="shared" si="337"/>
        <v>-1422587</v>
      </c>
      <c r="DJ83" s="373">
        <f t="shared" si="337"/>
        <v>-528717</v>
      </c>
      <c r="DK83" s="373">
        <f t="shared" si="337"/>
        <v>-646301</v>
      </c>
      <c r="DL83" s="373">
        <f t="shared" si="337"/>
        <v>-1235798</v>
      </c>
      <c r="DM83" s="373">
        <f t="shared" si="337"/>
        <v>-147691</v>
      </c>
      <c r="DN83" s="373">
        <f t="shared" si="337"/>
        <v>-306535</v>
      </c>
      <c r="DO83" s="373">
        <f t="shared" si="337"/>
        <v>431263</v>
      </c>
      <c r="DP83" s="373">
        <f t="shared" si="337"/>
        <v>1283461</v>
      </c>
      <c r="DQ83" s="373">
        <f t="shared" si="337"/>
        <v>78343</v>
      </c>
      <c r="DR83" s="373"/>
      <c r="DS83" s="373"/>
      <c r="DT83" s="373"/>
      <c r="DU83" s="373"/>
      <c r="DV83" s="373"/>
      <c r="DW83" s="373"/>
      <c r="DX83" s="373"/>
      <c r="DY83" s="373"/>
      <c r="DZ83" s="373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16222349</v>
      </c>
    </row>
    <row r="84" spans="1:132" s="31" customFormat="1" ht="1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299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299">
        <v>48800279</v>
      </c>
      <c r="BI84" s="473">
        <v>52791820</v>
      </c>
      <c r="BJ84" s="536">
        <v>55000505</v>
      </c>
      <c r="BK84" s="299">
        <v>48946355</v>
      </c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33"/>
        <v>-7484443.3999999985</v>
      </c>
      <c r="BV84" s="93">
        <f t="shared" si="333"/>
        <v>-15166014.619999997</v>
      </c>
      <c r="BW84" s="93">
        <f t="shared" si="333"/>
        <v>-3077382.1799999997</v>
      </c>
      <c r="BX84" s="93">
        <f t="shared" si="333"/>
        <v>-2495201.9399999995</v>
      </c>
      <c r="BY84" s="93">
        <f t="shared" si="333"/>
        <v>-293489.4299999997</v>
      </c>
      <c r="BZ84" s="93">
        <f t="shared" si="333"/>
        <v>-1294601.4399999995</v>
      </c>
      <c r="CA84" s="93">
        <f t="shared" si="333"/>
        <v>-3292636.4499999993</v>
      </c>
      <c r="CB84" s="93">
        <f t="shared" si="333"/>
        <v>-3898804.0800000001</v>
      </c>
      <c r="CC84" s="93">
        <f t="shared" si="333"/>
        <v>-1161997.3299999982</v>
      </c>
      <c r="CD84" s="393">
        <f t="shared" si="333"/>
        <v>-5665846.200000003</v>
      </c>
      <c r="CE84" s="416">
        <f t="shared" si="334"/>
        <v>-855959.8200000003</v>
      </c>
      <c r="CF84" s="93">
        <f t="shared" si="334"/>
        <v>5065222.8299999982</v>
      </c>
      <c r="CG84" s="93">
        <f t="shared" si="334"/>
        <v>2837052.7100000009</v>
      </c>
      <c r="CH84" s="93">
        <f t="shared" si="334"/>
        <v>95497.339999999851</v>
      </c>
      <c r="CI84" s="93">
        <f t="shared" si="334"/>
        <v>-2931107.7600000016</v>
      </c>
      <c r="CJ84" s="234">
        <f t="shared" si="334"/>
        <v>15866149.220000001</v>
      </c>
      <c r="CK84" s="234">
        <f t="shared" si="334"/>
        <v>-486736.41000000015</v>
      </c>
      <c r="CL84" s="234">
        <f t="shared" si="334"/>
        <v>2304181.1400000006</v>
      </c>
      <c r="CM84" s="234">
        <f t="shared" si="334"/>
        <v>2250248.2599999998</v>
      </c>
      <c r="CN84" s="234">
        <f t="shared" si="334"/>
        <v>6738637</v>
      </c>
      <c r="CO84" s="234">
        <f t="shared" si="335"/>
        <v>1998878</v>
      </c>
      <c r="CP84" s="373">
        <f t="shared" si="335"/>
        <v>7576133.3599999994</v>
      </c>
      <c r="CQ84" s="342">
        <f t="shared" si="335"/>
        <v>8484336</v>
      </c>
      <c r="CR84" s="247">
        <f t="shared" si="335"/>
        <v>4606870</v>
      </c>
      <c r="CS84" s="247">
        <f t="shared" si="335"/>
        <v>9439751.6400000006</v>
      </c>
      <c r="CT84" s="247">
        <f t="shared" si="335"/>
        <v>6933932.870000001</v>
      </c>
      <c r="CU84" s="247">
        <f t="shared" si="335"/>
        <v>6019196.8200000003</v>
      </c>
      <c r="CV84" s="247">
        <f t="shared" si="335"/>
        <v>-11833056.460000001</v>
      </c>
      <c r="CW84" s="247">
        <f t="shared" si="335"/>
        <v>4097019</v>
      </c>
      <c r="CX84" s="247">
        <f t="shared" si="335"/>
        <v>-1324897.8800000008</v>
      </c>
      <c r="CY84" s="247">
        <f t="shared" si="336"/>
        <v>1346582</v>
      </c>
      <c r="CZ84" s="247">
        <f t="shared" si="336"/>
        <v>-2427286</v>
      </c>
      <c r="DA84" s="247">
        <f t="shared" si="336"/>
        <v>6101003</v>
      </c>
      <c r="DB84" s="373">
        <f t="shared" si="336"/>
        <v>8855001</v>
      </c>
      <c r="DC84" s="373">
        <f t="shared" si="336"/>
        <v>4602727</v>
      </c>
      <c r="DD84" s="373">
        <f t="shared" si="336"/>
        <v>6160003</v>
      </c>
      <c r="DE84" s="373">
        <f t="shared" si="336"/>
        <v>3307983</v>
      </c>
      <c r="DF84" s="373">
        <f t="shared" si="336"/>
        <v>-1115444</v>
      </c>
      <c r="DG84" s="373">
        <f t="shared" si="336"/>
        <v>770072</v>
      </c>
      <c r="DH84" s="373">
        <f t="shared" si="336"/>
        <v>971113</v>
      </c>
      <c r="DI84" s="373">
        <f t="shared" si="337"/>
        <v>-2792495</v>
      </c>
      <c r="DJ84" s="373">
        <f t="shared" si="337"/>
        <v>1038064</v>
      </c>
      <c r="DK84" s="373">
        <f t="shared" si="337"/>
        <v>-1292317</v>
      </c>
      <c r="DL84" s="373">
        <f t="shared" si="337"/>
        <v>-2848753</v>
      </c>
      <c r="DM84" s="373">
        <f t="shared" si="337"/>
        <v>-1376032</v>
      </c>
      <c r="DN84" s="373">
        <f t="shared" si="337"/>
        <v>1715121</v>
      </c>
      <c r="DO84" s="373">
        <f t="shared" si="337"/>
        <v>1599594</v>
      </c>
      <c r="DP84" s="373">
        <f t="shared" si="337"/>
        <v>3848763</v>
      </c>
      <c r="DQ84" s="373">
        <f t="shared" si="337"/>
        <v>-1514803</v>
      </c>
      <c r="DR84" s="373"/>
      <c r="DS84" s="373"/>
      <c r="DT84" s="373"/>
      <c r="DU84" s="373"/>
      <c r="DV84" s="373"/>
      <c r="DW84" s="373"/>
      <c r="DX84" s="373"/>
      <c r="DY84" s="373"/>
      <c r="DZ84" s="373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48946355</v>
      </c>
    </row>
    <row r="85" spans="1:132" s="123" customFormat="1" ht="15">
      <c r="A85" s="140"/>
      <c r="B85" s="32" t="s">
        <v>144</v>
      </c>
      <c r="C85" s="124">
        <f>SUM(C80:C84)</f>
        <v>197023612.13999999</v>
      </c>
      <c r="D85" s="125">
        <f t="shared" si="338" ref="D85:EB92">SUM(D80:D84)</f>
        <v>145905938.97</v>
      </c>
      <c r="E85" s="125">
        <f t="shared" si="338"/>
        <v>86326392.640000001</v>
      </c>
      <c r="F85" s="125">
        <f t="shared" si="338"/>
        <v>46376852.259999998</v>
      </c>
      <c r="G85" s="125">
        <f t="shared" si="338"/>
        <v>33738288.880000003</v>
      </c>
      <c r="H85" s="125">
        <f t="shared" si="338"/>
        <v>34565149.870000005</v>
      </c>
      <c r="I85" s="125">
        <f t="shared" si="338"/>
        <v>33164286.869999997</v>
      </c>
      <c r="J85" s="125">
        <f t="shared" si="338"/>
        <v>47392016.810000002</v>
      </c>
      <c r="K85" s="125">
        <f t="shared" si="338"/>
        <v>76922660.799999997</v>
      </c>
      <c r="L85" s="127">
        <f t="shared" si="338"/>
        <v>181801823.10999998</v>
      </c>
      <c r="M85" s="125">
        <f t="shared" si="338"/>
        <v>195418013.07999998</v>
      </c>
      <c r="N85" s="134">
        <f t="shared" si="338"/>
        <v>172806956.87</v>
      </c>
      <c r="O85" s="134">
        <f t="shared" si="338"/>
        <v>161104945.68000001</v>
      </c>
      <c r="P85" s="134">
        <f t="shared" si="338"/>
        <v>129576506.88</v>
      </c>
      <c r="Q85" s="134">
        <f t="shared" si="338"/>
        <v>92242122.170000002</v>
      </c>
      <c r="R85" s="134">
        <f t="shared" si="338"/>
        <v>42289412.25</v>
      </c>
      <c r="S85" s="134">
        <f t="shared" si="338"/>
        <v>34609273</v>
      </c>
      <c r="T85" s="134">
        <f t="shared" si="338"/>
        <v>31069865.710000001</v>
      </c>
      <c r="U85" s="134">
        <f t="shared" si="338"/>
        <v>31013918.57</v>
      </c>
      <c r="V85" s="134">
        <f t="shared" si="338"/>
        <v>38582045</v>
      </c>
      <c r="W85" s="134">
        <f t="shared" si="338"/>
        <v>73327347.620000005</v>
      </c>
      <c r="X85" s="127">
        <f t="shared" si="338"/>
        <v>161321127.33999997</v>
      </c>
      <c r="Y85" s="134">
        <f t="shared" si="338"/>
        <v>198877054</v>
      </c>
      <c r="Z85" s="134">
        <f t="shared" si="338"/>
        <v>210875242</v>
      </c>
      <c r="AA85" s="134">
        <f t="shared" si="338"/>
        <v>202211628.19</v>
      </c>
      <c r="AB85" s="134">
        <f t="shared" si="338"/>
        <v>134293470.79999998</v>
      </c>
      <c r="AC85" s="134">
        <f t="shared" si="338"/>
        <v>74483218.420000002</v>
      </c>
      <c r="AD85" s="134">
        <f t="shared" si="338"/>
        <v>62431855.300000004</v>
      </c>
      <c r="AE85" s="134">
        <f t="shared" si="338"/>
        <v>35643052</v>
      </c>
      <c r="AF85" s="134">
        <f t="shared" si="338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0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0">
        <v>234555977</v>
      </c>
      <c r="BI85" s="474">
        <v>282597862</v>
      </c>
      <c r="BJ85" s="537">
        <v>284061073</v>
      </c>
      <c r="BK85" s="300">
        <v>241745445</v>
      </c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03"/>
        <v>-35918666.460000008</v>
      </c>
      <c r="BV85" s="128">
        <f t="shared" si="339" ref="BV85:BW85">SUM(BV80:BV84)</f>
        <v>-16329432.089999985</v>
      </c>
      <c r="BW85" s="128">
        <f t="shared" si="339"/>
        <v>5915729.5299999993</v>
      </c>
      <c r="BX85" s="128">
        <f t="shared" si="340" ref="BX85:BY85">SUM(BX80:BX84)</f>
        <v>-4087440.0099999993</v>
      </c>
      <c r="BY85" s="128">
        <f t="shared" si="340"/>
        <v>870984.11999999941</v>
      </c>
      <c r="BZ85" s="128">
        <f t="shared" si="341" ref="BZ85:CH85">SUM(BZ80:BZ84)</f>
        <v>-3495284.1599999988</v>
      </c>
      <c r="CA85" s="128">
        <f t="shared" si="341"/>
        <v>-2150368.2999999998</v>
      </c>
      <c r="CB85" s="128">
        <f t="shared" si="341"/>
        <v>-8809971.8099999987</v>
      </c>
      <c r="CC85" s="128">
        <f t="shared" si="341"/>
        <v>-3595313.1799999974</v>
      </c>
      <c r="CD85" s="394">
        <f t="shared" si="341"/>
        <v>-20480695.769999996</v>
      </c>
      <c r="CE85" s="417">
        <f t="shared" si="341"/>
        <v>3459040.9199999943</v>
      </c>
      <c r="CF85" s="128">
        <f t="shared" si="341"/>
        <v>38068285.129999995</v>
      </c>
      <c r="CG85" s="128">
        <f t="shared" si="341"/>
        <v>41106682.510000013</v>
      </c>
      <c r="CH85" s="128">
        <f t="shared" si="341"/>
        <v>4716963.9199999906</v>
      </c>
      <c r="CI85" s="128">
        <f t="shared" si="342" ref="CI85:CJ85">SUM(CI80:CI84)</f>
        <v>-17758903.750000004</v>
      </c>
      <c r="CJ85" s="235">
        <f t="shared" si="342"/>
        <v>20142443.050000004</v>
      </c>
      <c r="CK85" s="235">
        <f t="shared" si="343" ref="CK85:CL85">SUM(CK80:CK84)</f>
        <v>1033779.0000000002</v>
      </c>
      <c r="CL85" s="235">
        <f t="shared" si="343"/>
        <v>6534196.3100000015</v>
      </c>
      <c r="CM85" s="235">
        <f t="shared" si="344" ref="CM85:CN85">SUM(CM80:CM84)</f>
        <v>4752616.4299999997</v>
      </c>
      <c r="CN85" s="235">
        <f t="shared" si="344"/>
        <v>7370053</v>
      </c>
      <c r="CO85" s="235">
        <f t="shared" si="345" ref="CO85:CQ85">SUM(CO80:CO84)</f>
        <v>11910814.380000003</v>
      </c>
      <c r="CP85" s="374">
        <f t="shared" si="345"/>
        <v>36398413.659999996</v>
      </c>
      <c r="CQ85" s="343">
        <f t="shared" si="345"/>
        <v>50016803</v>
      </c>
      <c r="CR85" s="260">
        <f t="shared" si="346" ref="CR85">SUM(CR80:CR84)</f>
        <v>36400931</v>
      </c>
      <c r="CS85" s="260">
        <f t="shared" si="347" ref="CS85">SUM(CS80:CS84)</f>
        <v>48837508.809999995</v>
      </c>
      <c r="CT85" s="260">
        <f t="shared" si="348" ref="CT85">SUM(CT80:CT84)</f>
        <v>32626378.200000003</v>
      </c>
      <c r="CU85" s="260">
        <f t="shared" si="349" ref="CU85">SUM(CU80:CU84)</f>
        <v>29004676.579999998</v>
      </c>
      <c r="CV85" s="260">
        <f t="shared" si="350" ref="CV85">SUM(CV80:CV84)</f>
        <v>-1280270.3000000026</v>
      </c>
      <c r="CW85" s="260">
        <f t="shared" si="351" ref="CW85">SUM(CW80:CW84)</f>
        <v>13935722</v>
      </c>
      <c r="CX85" s="260">
        <f t="shared" si="352" ref="CX85">SUM(CX80:CX84)</f>
        <v>5639888.9799999986</v>
      </c>
      <c r="CY85" s="260">
        <f t="shared" si="353" ref="CY85">SUM(CY80:CY84)</f>
        <v>8769814</v>
      </c>
      <c r="CZ85" s="260">
        <f t="shared" si="354" ref="CZ85">SUM(CZ80:CZ84)</f>
        <v>14817249</v>
      </c>
      <c r="DA85" s="260">
        <f t="shared" si="355" ref="DA85">SUM(DA80:DA84)</f>
        <v>16512307</v>
      </c>
      <c r="DB85" s="374">
        <f t="shared" si="356" ref="DB85">SUM(DB80:DB84)</f>
        <v>43757806</v>
      </c>
      <c r="DC85" s="374">
        <f t="shared" si="357" ref="DC85">SUM(DC80:DC84)</f>
        <v>17353628</v>
      </c>
      <c r="DD85" s="374">
        <f t="shared" si="358" ref="DD85">SUM(DD80:DD84)</f>
        <v>10664921</v>
      </c>
      <c r="DE85" s="374">
        <f t="shared" si="359" ref="DE85">SUM(DE80:DE84)</f>
        <v>2978219</v>
      </c>
      <c r="DF85" s="374">
        <f t="shared" si="360" ref="DF85:DG85">SUM(DF80:DF84)</f>
        <v>-15450220</v>
      </c>
      <c r="DG85" s="374">
        <f t="shared" si="360"/>
        <v>1374496</v>
      </c>
      <c r="DH85" s="374">
        <f t="shared" si="361" ref="DH85">SUM(DH80:DH84)</f>
        <v>-1929480</v>
      </c>
      <c r="DI85" s="374">
        <f t="shared" si="362" ref="DI85">SUM(DI80:DI84)</f>
        <v>-13120579</v>
      </c>
      <c r="DJ85" s="374">
        <f t="shared" si="363" ref="DJ85:DK85">SUM(DJ80:DJ84)</f>
        <v>-2139100</v>
      </c>
      <c r="DK85" s="374">
        <f t="shared" si="363"/>
        <v>-7102063</v>
      </c>
      <c r="DL85" s="374">
        <f t="shared" si="364" ref="DL85:DM85">SUM(DL80:DL84)</f>
        <v>-15893609</v>
      </c>
      <c r="DM85" s="374">
        <f t="shared" si="364"/>
        <v>7554345</v>
      </c>
      <c r="DN85" s="374">
        <f t="shared" si="365" ref="DN85:DO85">SUM(DN80:DN84)</f>
        <v>-6921370</v>
      </c>
      <c r="DO85" s="374">
        <f t="shared" si="365"/>
        <v>16350377</v>
      </c>
      <c r="DP85" s="374">
        <f t="shared" si="366" ref="DP85:DQ85">SUM(DP80:DP84)</f>
        <v>26119979</v>
      </c>
      <c r="DQ85" s="374">
        <f t="shared" si="366"/>
        <v>-12281911</v>
      </c>
      <c r="DR85" s="374"/>
      <c r="DS85" s="374"/>
      <c r="DT85" s="374"/>
      <c r="DU85" s="374"/>
      <c r="DV85" s="374"/>
      <c r="DW85" s="374"/>
      <c r="DX85" s="374"/>
      <c r="DY85" s="374"/>
      <c r="DZ85" s="374"/>
      <c r="EB85" s="126">
        <f t="shared" si="338"/>
        <v>241745445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70"/>
      <c r="BJ86" s="534"/>
      <c r="BK86" s="297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371"/>
      <c r="DS86" s="371"/>
      <c r="DT86" s="371"/>
      <c r="DU86" s="371"/>
      <c r="DV86" s="371"/>
      <c r="DW86" s="371"/>
      <c r="DX86" s="371"/>
      <c r="DY86" s="371"/>
      <c r="DZ86" s="371"/>
      <c r="EB86" s="43"/>
    </row>
    <row r="87" spans="1:132" s="31" customFormat="1" ht="15">
      <c r="A87" s="139"/>
      <c r="B87" s="32" t="s">
        <v>139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>
        <v>867321</v>
      </c>
      <c r="BI87" s="473">
        <v>1138778</v>
      </c>
      <c r="BJ87" s="536">
        <v>1074226</v>
      </c>
      <c r="BK87" s="299">
        <v>875806</v>
      </c>
      <c r="BL87" s="28"/>
      <c r="BM87" s="192"/>
      <c r="BN87" s="192"/>
      <c r="BO87" s="28"/>
      <c r="BP87" s="192"/>
      <c r="BQ87" s="192"/>
      <c r="BR87" s="192"/>
      <c r="BS87" s="192"/>
      <c r="BT87" s="92"/>
      <c r="BU87" s="154">
        <f t="shared" si="367" ref="BU87:CD91">O87-C87</f>
        <v>1389935.9700000002</v>
      </c>
      <c r="BV87" s="93">
        <f t="shared" si="367"/>
        <v>1133145.4200000002</v>
      </c>
      <c r="BW87" s="93">
        <f t="shared" si="367"/>
        <v>841298.01000000001</v>
      </c>
      <c r="BX87" s="93">
        <f t="shared" si="367"/>
        <v>333386.38</v>
      </c>
      <c r="BY87" s="93">
        <f t="shared" si="367"/>
        <v>249900.60000000001</v>
      </c>
      <c r="BZ87" s="93">
        <f t="shared" si="367"/>
        <v>187815.56000000003</v>
      </c>
      <c r="CA87" s="93">
        <f t="shared" si="367"/>
        <v>208181.5</v>
      </c>
      <c r="CB87" s="93">
        <f t="shared" si="367"/>
        <v>300399.64000000001</v>
      </c>
      <c r="CC87" s="93">
        <f t="shared" si="367"/>
        <v>584942.65999999992</v>
      </c>
      <c r="CD87" s="393">
        <f t="shared" si="367"/>
        <v>1039789.61</v>
      </c>
      <c r="CE87" s="416">
        <f t="shared" si="368" ref="CE87:CN91">Y87-M87</f>
        <v>1198317.1699999999</v>
      </c>
      <c r="CF87" s="93">
        <f t="shared" si="368"/>
        <v>816855.77000000002</v>
      </c>
      <c r="CG87" s="93">
        <f t="shared" si="368"/>
        <v>-16097.14000000013</v>
      </c>
      <c r="CH87" s="93">
        <f t="shared" si="368"/>
        <v>-311363.69000000006</v>
      </c>
      <c r="CI87" s="93">
        <f t="shared" si="368"/>
        <v>-415463.28999999998</v>
      </c>
      <c r="CJ87" s="234">
        <f t="shared" si="368"/>
        <v>-63463.270000000019</v>
      </c>
      <c r="CK87" s="234">
        <f t="shared" si="368"/>
        <v>-70152.149999999994</v>
      </c>
      <c r="CL87" s="234">
        <f t="shared" si="368"/>
        <v>-22910.600000000006</v>
      </c>
      <c r="CM87" s="234">
        <f t="shared" si="368"/>
        <v>-47620.679999999993</v>
      </c>
      <c r="CN87" s="234">
        <f t="shared" si="368"/>
        <v>-103258</v>
      </c>
      <c r="CO87" s="234">
        <f t="shared" si="369" ref="CO87:CX91">AI87-W87</f>
        <v>-93934.819999999949</v>
      </c>
      <c r="CP87" s="373">
        <f t="shared" si="369"/>
        <v>-49936.520000000019</v>
      </c>
      <c r="CQ87" s="342">
        <f t="shared" si="369"/>
        <v>23657</v>
      </c>
      <c r="CR87" s="247">
        <f t="shared" si="369"/>
        <v>-34469</v>
      </c>
      <c r="CS87" s="247">
        <f t="shared" si="369"/>
        <v>57641.290000000037</v>
      </c>
      <c r="CT87" s="247">
        <f t="shared" si="369"/>
        <v>-46637.160000000033</v>
      </c>
      <c r="CU87" s="247">
        <f t="shared" si="369"/>
        <v>6668.5800000000163</v>
      </c>
      <c r="CV87" s="247">
        <f t="shared" si="369"/>
        <v>-47575.440000000002</v>
      </c>
      <c r="CW87" s="247">
        <f t="shared" si="369"/>
        <v>-16571</v>
      </c>
      <c r="CX87" s="247">
        <f t="shared" si="369"/>
        <v>-10795.290000000008</v>
      </c>
      <c r="CY87" s="247">
        <f t="shared" si="370" ref="CY87:DH91">AS87-AG87</f>
        <v>8777</v>
      </c>
      <c r="CZ87" s="247">
        <f t="shared" si="370"/>
        <v>60002</v>
      </c>
      <c r="DA87" s="247">
        <f t="shared" si="370"/>
        <v>-521638</v>
      </c>
      <c r="DB87" s="373">
        <f t="shared" si="370"/>
        <v>-1085695</v>
      </c>
      <c r="DC87" s="373">
        <f t="shared" si="370"/>
        <v>-880880</v>
      </c>
      <c r="DD87" s="373">
        <f t="shared" si="370"/>
        <v>-132562</v>
      </c>
      <c r="DE87" s="373">
        <f t="shared" si="370"/>
        <v>-84167</v>
      </c>
      <c r="DF87" s="373">
        <f t="shared" si="370"/>
        <v>-63061</v>
      </c>
      <c r="DG87" s="373">
        <f t="shared" si="370"/>
        <v>6982</v>
      </c>
      <c r="DH87" s="373">
        <f t="shared" si="370"/>
        <v>-9176</v>
      </c>
      <c r="DI87" s="373">
        <f t="shared" si="371" ref="DI87:DQ91">BC87-AQ87</f>
        <v>-40047</v>
      </c>
      <c r="DJ87" s="373">
        <f t="shared" si="371"/>
        <v>-19158</v>
      </c>
      <c r="DK87" s="373">
        <f t="shared" si="371"/>
        <v>-36719</v>
      </c>
      <c r="DL87" s="373">
        <f t="shared" si="371"/>
        <v>-73691</v>
      </c>
      <c r="DM87" s="373">
        <f t="shared" si="371"/>
        <v>458812</v>
      </c>
      <c r="DN87" s="373">
        <f t="shared" si="371"/>
        <v>773966</v>
      </c>
      <c r="DO87" s="373">
        <f t="shared" si="371"/>
        <v>493863</v>
      </c>
      <c r="DP87" s="373">
        <f t="shared" si="371"/>
        <v>-318253</v>
      </c>
      <c r="DQ87" s="373">
        <f t="shared" si="371"/>
        <v>-522157</v>
      </c>
      <c r="DR87" s="373"/>
      <c r="DS87" s="373"/>
      <c r="DT87" s="373"/>
      <c r="DU87" s="373"/>
      <c r="DV87" s="373"/>
      <c r="DW87" s="373"/>
      <c r="DX87" s="373"/>
      <c r="DY87" s="373"/>
      <c r="DZ87" s="373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875806</v>
      </c>
    </row>
    <row r="88" spans="1:132" s="31" customFormat="1" ht="15">
      <c r="A88" s="139"/>
      <c r="B88" s="32" t="s">
        <v>140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>
        <v>153147</v>
      </c>
      <c r="BI88" s="473">
        <v>197218</v>
      </c>
      <c r="BJ88" s="536">
        <v>189059</v>
      </c>
      <c r="BK88" s="299">
        <v>150779</v>
      </c>
      <c r="BL88" s="28"/>
      <c r="BM88" s="192"/>
      <c r="BN88" s="192"/>
      <c r="BO88" s="28"/>
      <c r="BP88" s="192"/>
      <c r="BQ88" s="192"/>
      <c r="BR88" s="192"/>
      <c r="BS88" s="192"/>
      <c r="BT88" s="92"/>
      <c r="BU88" s="154">
        <f t="shared" si="367"/>
        <v>210797.23000000001</v>
      </c>
      <c r="BV88" s="93">
        <f t="shared" si="367"/>
        <v>190955.02000000002</v>
      </c>
      <c r="BW88" s="93">
        <f t="shared" si="367"/>
        <v>117349.67000000001</v>
      </c>
      <c r="BX88" s="93">
        <f t="shared" si="367"/>
        <v>54713.879999999997</v>
      </c>
      <c r="BY88" s="93">
        <f t="shared" si="367"/>
        <v>46103.07</v>
      </c>
      <c r="BZ88" s="93">
        <f t="shared" si="367"/>
        <v>31073.75</v>
      </c>
      <c r="CA88" s="93">
        <f t="shared" si="367"/>
        <v>36045.259999999995</v>
      </c>
      <c r="CB88" s="93">
        <f t="shared" si="367"/>
        <v>41018.029999999999</v>
      </c>
      <c r="CC88" s="93">
        <f t="shared" si="367"/>
        <v>84250.150000000009</v>
      </c>
      <c r="CD88" s="393">
        <f t="shared" si="367"/>
        <v>112295.78999999999</v>
      </c>
      <c r="CE88" s="416">
        <f t="shared" si="368"/>
        <v>121721.84</v>
      </c>
      <c r="CF88" s="93">
        <f t="shared" si="368"/>
        <v>72792.25</v>
      </c>
      <c r="CG88" s="93">
        <f t="shared" si="368"/>
        <v>4305.5299999999988</v>
      </c>
      <c r="CH88" s="93">
        <f t="shared" si="368"/>
        <v>-47924.529999999999</v>
      </c>
      <c r="CI88" s="93">
        <f t="shared" si="368"/>
        <v>-65062.420000000013</v>
      </c>
      <c r="CJ88" s="234">
        <f t="shared" si="368"/>
        <v>-8585.9399999999951</v>
      </c>
      <c r="CK88" s="234">
        <f t="shared" si="368"/>
        <v>-14746.400000000001</v>
      </c>
      <c r="CL88" s="234">
        <f t="shared" si="368"/>
        <v>-718.41000000000349</v>
      </c>
      <c r="CM88" s="234">
        <f t="shared" si="368"/>
        <v>-8106.0999999999985</v>
      </c>
      <c r="CN88" s="234">
        <f t="shared" si="368"/>
        <v>-12146</v>
      </c>
      <c r="CO88" s="234">
        <f t="shared" si="369"/>
        <v>-17607.630000000005</v>
      </c>
      <c r="CP88" s="373">
        <f t="shared" si="369"/>
        <v>7065.75</v>
      </c>
      <c r="CQ88" s="342">
        <f t="shared" si="369"/>
        <v>13706</v>
      </c>
      <c r="CR88" s="247">
        <f t="shared" si="369"/>
        <v>17257</v>
      </c>
      <c r="CS88" s="247">
        <f t="shared" si="369"/>
        <v>41058.029999999999</v>
      </c>
      <c r="CT88" s="247">
        <f t="shared" si="369"/>
        <v>-4412.820000000007</v>
      </c>
      <c r="CU88" s="247">
        <f t="shared" si="369"/>
        <v>17507.070000000007</v>
      </c>
      <c r="CV88" s="247">
        <f t="shared" si="369"/>
        <v>-5679.9300000000003</v>
      </c>
      <c r="CW88" s="247">
        <f t="shared" si="369"/>
        <v>-1549</v>
      </c>
      <c r="CX88" s="247">
        <f t="shared" si="369"/>
        <v>-1723.7099999999991</v>
      </c>
      <c r="CY88" s="247">
        <f t="shared" si="370"/>
        <v>949</v>
      </c>
      <c r="CZ88" s="247">
        <f t="shared" si="370"/>
        <v>11561</v>
      </c>
      <c r="DA88" s="247">
        <f t="shared" si="370"/>
        <v>-83273</v>
      </c>
      <c r="DB88" s="373">
        <f t="shared" si="370"/>
        <v>-171932</v>
      </c>
      <c r="DC88" s="373">
        <f t="shared" si="370"/>
        <v>-125991</v>
      </c>
      <c r="DD88" s="373">
        <f t="shared" si="370"/>
        <v>-25574</v>
      </c>
      <c r="DE88" s="373">
        <f t="shared" si="370"/>
        <v>-22795</v>
      </c>
      <c r="DF88" s="373">
        <f t="shared" si="370"/>
        <v>-21008</v>
      </c>
      <c r="DG88" s="373">
        <f t="shared" si="370"/>
        <v>8143</v>
      </c>
      <c r="DH88" s="373">
        <f t="shared" si="370"/>
        <v>-8709</v>
      </c>
      <c r="DI88" s="373">
        <f t="shared" si="371"/>
        <v>-10520</v>
      </c>
      <c r="DJ88" s="373">
        <f t="shared" si="371"/>
        <v>-6033</v>
      </c>
      <c r="DK88" s="373">
        <f t="shared" si="371"/>
        <v>-6802</v>
      </c>
      <c r="DL88" s="373">
        <f t="shared" si="371"/>
        <v>-16958</v>
      </c>
      <c r="DM88" s="373">
        <f t="shared" si="371"/>
        <v>65464</v>
      </c>
      <c r="DN88" s="373">
        <f t="shared" si="371"/>
        <v>104069</v>
      </c>
      <c r="DO88" s="373">
        <f t="shared" si="371"/>
        <v>47533</v>
      </c>
      <c r="DP88" s="373">
        <f t="shared" si="371"/>
        <v>-71694</v>
      </c>
      <c r="DQ88" s="373">
        <f t="shared" si="371"/>
        <v>-121624</v>
      </c>
      <c r="DR88" s="373"/>
      <c r="DS88" s="373"/>
      <c r="DT88" s="373"/>
      <c r="DU88" s="373"/>
      <c r="DV88" s="373"/>
      <c r="DW88" s="373"/>
      <c r="DX88" s="373"/>
      <c r="DY88" s="373"/>
      <c r="DZ88" s="373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150779</v>
      </c>
    </row>
    <row r="89" spans="1:132" s="31" customFormat="1" ht="15">
      <c r="A89" s="139"/>
      <c r="B89" s="32" t="s">
        <v>141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>
        <v>390931</v>
      </c>
      <c r="BI89" s="473">
        <v>509097</v>
      </c>
      <c r="BJ89" s="536">
        <v>429560</v>
      </c>
      <c r="BK89" s="299">
        <v>391534</v>
      </c>
      <c r="BL89" s="28"/>
      <c r="BM89" s="192"/>
      <c r="BN89" s="192"/>
      <c r="BO89" s="28"/>
      <c r="BP89" s="192"/>
      <c r="BQ89" s="192"/>
      <c r="BR89" s="192"/>
      <c r="BS89" s="192"/>
      <c r="BT89" s="92"/>
      <c r="BU89" s="154">
        <f t="shared" si="367"/>
        <v>298721.93999999994</v>
      </c>
      <c r="BV89" s="93">
        <f t="shared" si="367"/>
        <v>210151.35999999999</v>
      </c>
      <c r="BW89" s="93">
        <f t="shared" si="367"/>
        <v>155193.11000000002</v>
      </c>
      <c r="BX89" s="93">
        <f t="shared" si="367"/>
        <v>78599.669999999998</v>
      </c>
      <c r="BY89" s="93">
        <f t="shared" si="367"/>
        <v>63999.290000000001</v>
      </c>
      <c r="BZ89" s="93">
        <f t="shared" si="367"/>
        <v>52300.470000000001</v>
      </c>
      <c r="CA89" s="93">
        <f t="shared" si="367"/>
        <v>62914.949999999997</v>
      </c>
      <c r="CB89" s="93">
        <f t="shared" si="367"/>
        <v>83288.369999999995</v>
      </c>
      <c r="CC89" s="93">
        <f t="shared" si="367"/>
        <v>140112.13</v>
      </c>
      <c r="CD89" s="393">
        <f t="shared" si="367"/>
        <v>244530.50000000003</v>
      </c>
      <c r="CE89" s="416">
        <f t="shared" si="368"/>
        <v>287415.81</v>
      </c>
      <c r="CF89" s="93">
        <f t="shared" si="368"/>
        <v>220570.39000000001</v>
      </c>
      <c r="CG89" s="93">
        <f t="shared" si="368"/>
        <v>86671.22000000003</v>
      </c>
      <c r="CH89" s="93">
        <f t="shared" si="368"/>
        <v>13174.700000000012</v>
      </c>
      <c r="CI89" s="93">
        <f t="shared" si="368"/>
        <v>-2118.140000000014</v>
      </c>
      <c r="CJ89" s="234">
        <f t="shared" si="368"/>
        <v>18863.840000000011</v>
      </c>
      <c r="CK89" s="234">
        <f t="shared" si="368"/>
        <v>15014.709999999999</v>
      </c>
      <c r="CL89" s="234">
        <f t="shared" si="368"/>
        <v>23124.979999999996</v>
      </c>
      <c r="CM89" s="234">
        <f t="shared" si="368"/>
        <v>9135.1800000000003</v>
      </c>
      <c r="CN89" s="234">
        <f t="shared" si="368"/>
        <v>2097</v>
      </c>
      <c r="CO89" s="234">
        <f t="shared" si="369"/>
        <v>19756.839999999997</v>
      </c>
      <c r="CP89" s="373">
        <f t="shared" si="369"/>
        <v>45040.289999999979</v>
      </c>
      <c r="CQ89" s="342">
        <f t="shared" si="369"/>
        <v>75395</v>
      </c>
      <c r="CR89" s="247">
        <f t="shared" si="369"/>
        <v>62844</v>
      </c>
      <c r="CS89" s="247">
        <f t="shared" si="369"/>
        <v>11214.559999999998</v>
      </c>
      <c r="CT89" s="247">
        <f t="shared" si="369"/>
        <v>25504.399999999994</v>
      </c>
      <c r="CU89" s="247">
        <f t="shared" si="369"/>
        <v>6115.75</v>
      </c>
      <c r="CV89" s="247">
        <f t="shared" si="369"/>
        <v>10802.679999999993</v>
      </c>
      <c r="CW89" s="247">
        <f t="shared" si="369"/>
        <v>7595</v>
      </c>
      <c r="CX89" s="247">
        <f t="shared" si="369"/>
        <v>19742.800000000003</v>
      </c>
      <c r="CY89" s="247">
        <f t="shared" si="370"/>
        <v>27427</v>
      </c>
      <c r="CZ89" s="247">
        <f t="shared" si="370"/>
        <v>51839</v>
      </c>
      <c r="DA89" s="247">
        <f t="shared" si="370"/>
        <v>-148798</v>
      </c>
      <c r="DB89" s="373">
        <f t="shared" si="370"/>
        <v>-224796</v>
      </c>
      <c r="DC89" s="373">
        <f t="shared" si="370"/>
        <v>-63050</v>
      </c>
      <c r="DD89" s="373">
        <f t="shared" si="370"/>
        <v>74752</v>
      </c>
      <c r="DE89" s="373">
        <f t="shared" si="370"/>
        <v>207092</v>
      </c>
      <c r="DF89" s="373">
        <f t="shared" si="370"/>
        <v>48508</v>
      </c>
      <c r="DG89" s="373">
        <f t="shared" si="370"/>
        <v>58435</v>
      </c>
      <c r="DH89" s="373">
        <f t="shared" si="370"/>
        <v>42893</v>
      </c>
      <c r="DI89" s="373">
        <f t="shared" si="371"/>
        <v>4305</v>
      </c>
      <c r="DJ89" s="373">
        <f t="shared" si="371"/>
        <v>18228</v>
      </c>
      <c r="DK89" s="373">
        <f t="shared" si="371"/>
        <v>9169</v>
      </c>
      <c r="DL89" s="373">
        <f t="shared" si="371"/>
        <v>4699</v>
      </c>
      <c r="DM89" s="373">
        <f t="shared" si="371"/>
        <v>195333</v>
      </c>
      <c r="DN89" s="373">
        <f t="shared" si="371"/>
        <v>300207</v>
      </c>
      <c r="DO89" s="373">
        <f t="shared" si="371"/>
        <v>161417</v>
      </c>
      <c r="DP89" s="373">
        <f t="shared" si="371"/>
        <v>-73894</v>
      </c>
      <c r="DQ89" s="373">
        <f t="shared" si="371"/>
        <v>-213077</v>
      </c>
      <c r="DR89" s="373"/>
      <c r="DS89" s="373"/>
      <c r="DT89" s="373"/>
      <c r="DU89" s="373"/>
      <c r="DV89" s="373"/>
      <c r="DW89" s="373"/>
      <c r="DX89" s="373"/>
      <c r="DY89" s="373"/>
      <c r="DZ89" s="373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391534</v>
      </c>
    </row>
    <row r="90" spans="1:132" s="31" customFormat="1" ht="15">
      <c r="A90" s="139"/>
      <c r="B90" s="32" t="s">
        <v>142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>
        <v>522671</v>
      </c>
      <c r="BI90" s="473">
        <v>582166</v>
      </c>
      <c r="BJ90" s="536">
        <v>448840</v>
      </c>
      <c r="BK90" s="299">
        <v>422763</v>
      </c>
      <c r="BL90" s="28"/>
      <c r="BM90" s="192"/>
      <c r="BN90" s="192"/>
      <c r="BO90" s="28"/>
      <c r="BP90" s="192"/>
      <c r="BQ90" s="192"/>
      <c r="BR90" s="192"/>
      <c r="BS90" s="192"/>
      <c r="BT90" s="92"/>
      <c r="BU90" s="154">
        <f t="shared" si="367"/>
        <v>527282.68999999994</v>
      </c>
      <c r="BV90" s="93">
        <f t="shared" si="367"/>
        <v>364405.65999999997</v>
      </c>
      <c r="BW90" s="93">
        <f t="shared" si="367"/>
        <v>274447.60000000003</v>
      </c>
      <c r="BX90" s="93">
        <f t="shared" si="367"/>
        <v>144163.60999999999</v>
      </c>
      <c r="BY90" s="93">
        <f t="shared" si="367"/>
        <v>101231.81999999999</v>
      </c>
      <c r="BZ90" s="93">
        <f t="shared" si="367"/>
        <v>76255.200000000012</v>
      </c>
      <c r="CA90" s="93">
        <f t="shared" si="367"/>
        <v>104872.31</v>
      </c>
      <c r="CB90" s="93">
        <f t="shared" si="367"/>
        <v>174300.54999999999</v>
      </c>
      <c r="CC90" s="93">
        <f t="shared" si="367"/>
        <v>244290.22999999998</v>
      </c>
      <c r="CD90" s="393">
        <f t="shared" si="367"/>
        <v>415210.69</v>
      </c>
      <c r="CE90" s="416">
        <f t="shared" si="368"/>
        <v>470243.28000000003</v>
      </c>
      <c r="CF90" s="93">
        <f t="shared" si="368"/>
        <v>390219.25</v>
      </c>
      <c r="CG90" s="93">
        <f t="shared" si="368"/>
        <v>-9145.4899999999907</v>
      </c>
      <c r="CH90" s="93">
        <f t="shared" si="368"/>
        <v>-4731.179999999993</v>
      </c>
      <c r="CI90" s="93">
        <f t="shared" si="368"/>
        <v>-20932.600000000035</v>
      </c>
      <c r="CJ90" s="234">
        <f t="shared" si="368"/>
        <v>2103.3000000000175</v>
      </c>
      <c r="CK90" s="234">
        <f t="shared" si="368"/>
        <v>8786.4900000000052</v>
      </c>
      <c r="CL90" s="234">
        <f t="shared" si="368"/>
        <v>41631.26999999999</v>
      </c>
      <c r="CM90" s="234">
        <f t="shared" si="368"/>
        <v>11901</v>
      </c>
      <c r="CN90" s="234">
        <f t="shared" si="368"/>
        <v>-34697</v>
      </c>
      <c r="CO90" s="234">
        <f t="shared" si="369"/>
        <v>2127.8800000000047</v>
      </c>
      <c r="CP90" s="373">
        <f t="shared" si="369"/>
        <v>47842.260000000009</v>
      </c>
      <c r="CQ90" s="342">
        <f t="shared" si="369"/>
        <v>43391</v>
      </c>
      <c r="CR90" s="247">
        <f t="shared" si="369"/>
        <v>-8907</v>
      </c>
      <c r="CS90" s="247">
        <f t="shared" si="369"/>
        <v>91598.530000000028</v>
      </c>
      <c r="CT90" s="247">
        <f t="shared" si="369"/>
        <v>34960.679999999993</v>
      </c>
      <c r="CU90" s="247">
        <f t="shared" si="369"/>
        <v>-11396.429999999993</v>
      </c>
      <c r="CV90" s="247">
        <f t="shared" si="369"/>
        <v>19648.51999999999</v>
      </c>
      <c r="CW90" s="247">
        <f t="shared" si="369"/>
        <v>15558</v>
      </c>
      <c r="CX90" s="247">
        <f t="shared" si="369"/>
        <v>12453.740000000005</v>
      </c>
      <c r="CY90" s="247">
        <f t="shared" si="370"/>
        <v>28685</v>
      </c>
      <c r="CZ90" s="247">
        <f t="shared" si="370"/>
        <v>74357</v>
      </c>
      <c r="DA90" s="247">
        <f t="shared" si="370"/>
        <v>-206410</v>
      </c>
      <c r="DB90" s="373">
        <f t="shared" si="370"/>
        <v>-270517</v>
      </c>
      <c r="DC90" s="373">
        <f t="shared" si="370"/>
        <v>-79572</v>
      </c>
      <c r="DD90" s="373">
        <f t="shared" si="370"/>
        <v>145529</v>
      </c>
      <c r="DE90" s="373">
        <f t="shared" si="370"/>
        <v>202441</v>
      </c>
      <c r="DF90" s="373">
        <f t="shared" si="370"/>
        <v>149447</v>
      </c>
      <c r="DG90" s="373">
        <f t="shared" si="370"/>
        <v>-17237</v>
      </c>
      <c r="DH90" s="373">
        <f t="shared" si="370"/>
        <v>70812</v>
      </c>
      <c r="DI90" s="373">
        <f t="shared" si="371"/>
        <v>12115</v>
      </c>
      <c r="DJ90" s="373">
        <f t="shared" si="371"/>
        <v>28742</v>
      </c>
      <c r="DK90" s="373">
        <f t="shared" si="371"/>
        <v>-13643</v>
      </c>
      <c r="DL90" s="373">
        <f t="shared" si="371"/>
        <v>-557</v>
      </c>
      <c r="DM90" s="373">
        <f t="shared" si="371"/>
        <v>288211</v>
      </c>
      <c r="DN90" s="373">
        <f t="shared" si="371"/>
        <v>308549</v>
      </c>
      <c r="DO90" s="373">
        <f t="shared" si="371"/>
        <v>85326</v>
      </c>
      <c r="DP90" s="373">
        <f t="shared" si="371"/>
        <v>-303489</v>
      </c>
      <c r="DQ90" s="373">
        <f t="shared" si="371"/>
        <v>-389769</v>
      </c>
      <c r="DR90" s="373"/>
      <c r="DS90" s="373"/>
      <c r="DT90" s="373"/>
      <c r="DU90" s="373"/>
      <c r="DV90" s="373"/>
      <c r="DW90" s="373"/>
      <c r="DX90" s="373"/>
      <c r="DY90" s="373"/>
      <c r="DZ90" s="373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422763</v>
      </c>
    </row>
    <row r="91" spans="1:132" s="31" customFormat="1" ht="15">
      <c r="A91" s="139"/>
      <c r="B91" s="32" t="s">
        <v>143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>
        <v>863346</v>
      </c>
      <c r="BI91" s="473">
        <v>880212</v>
      </c>
      <c r="BJ91" s="536">
        <v>822405</v>
      </c>
      <c r="BK91" s="299">
        <v>658964</v>
      </c>
      <c r="BL91" s="28"/>
      <c r="BM91" s="192"/>
      <c r="BN91" s="192"/>
      <c r="BO91" s="28"/>
      <c r="BP91" s="192"/>
      <c r="BQ91" s="192"/>
      <c r="BR91" s="192"/>
      <c r="BS91" s="192"/>
      <c r="BT91" s="92"/>
      <c r="BU91" s="154">
        <f t="shared" si="367"/>
        <v>1504534.9000000001</v>
      </c>
      <c r="BV91" s="93">
        <f t="shared" si="367"/>
        <v>1118809.3500000001</v>
      </c>
      <c r="BW91" s="93">
        <f t="shared" si="367"/>
        <v>893340.90000000002</v>
      </c>
      <c r="BX91" s="93">
        <f t="shared" si="367"/>
        <v>376690.64000000001</v>
      </c>
      <c r="BY91" s="93">
        <f t="shared" si="367"/>
        <v>290498.04999999999</v>
      </c>
      <c r="BZ91" s="93">
        <f t="shared" si="367"/>
        <v>270725.80000000005</v>
      </c>
      <c r="CA91" s="93">
        <f t="shared" si="367"/>
        <v>279398.38</v>
      </c>
      <c r="CB91" s="93">
        <f t="shared" si="367"/>
        <v>325046.59000000003</v>
      </c>
      <c r="CC91" s="93">
        <f t="shared" si="367"/>
        <v>725343.52999999991</v>
      </c>
      <c r="CD91" s="393">
        <f t="shared" si="367"/>
        <v>1368459.78</v>
      </c>
      <c r="CE91" s="416">
        <f t="shared" si="368"/>
        <v>1485672.9299999999</v>
      </c>
      <c r="CF91" s="93">
        <f t="shared" si="368"/>
        <v>1313378.8199999998</v>
      </c>
      <c r="CG91" s="93">
        <f t="shared" si="368"/>
        <v>279950.87999999989</v>
      </c>
      <c r="CH91" s="93">
        <f t="shared" si="368"/>
        <v>67185.379999999888</v>
      </c>
      <c r="CI91" s="93">
        <f t="shared" si="368"/>
        <v>-75718.530000000028</v>
      </c>
      <c r="CJ91" s="234">
        <f t="shared" si="368"/>
        <v>124235.23999999999</v>
      </c>
      <c r="CK91" s="234">
        <f t="shared" si="368"/>
        <v>129046.02000000002</v>
      </c>
      <c r="CL91" s="234">
        <f t="shared" si="368"/>
        <v>76592.190000000002</v>
      </c>
      <c r="CM91" s="234">
        <f t="shared" si="368"/>
        <v>71411.729999999981</v>
      </c>
      <c r="CN91" s="234">
        <f t="shared" si="368"/>
        <v>90980</v>
      </c>
      <c r="CO91" s="234">
        <f t="shared" si="369"/>
        <v>24855.300000000047</v>
      </c>
      <c r="CP91" s="373">
        <f t="shared" si="369"/>
        <v>96681.229999999981</v>
      </c>
      <c r="CQ91" s="342">
        <f t="shared" si="369"/>
        <v>216465</v>
      </c>
      <c r="CR91" s="247">
        <f t="shared" si="369"/>
        <v>-34992</v>
      </c>
      <c r="CS91" s="247">
        <f t="shared" si="369"/>
        <v>36444.560000000056</v>
      </c>
      <c r="CT91" s="247">
        <f t="shared" si="369"/>
        <v>134415.27000000002</v>
      </c>
      <c r="CU91" s="247">
        <f t="shared" si="369"/>
        <v>81479.180000000051</v>
      </c>
      <c r="CV91" s="247">
        <f t="shared" si="369"/>
        <v>-105327.48999999999</v>
      </c>
      <c r="CW91" s="247">
        <f t="shared" si="369"/>
        <v>-12015</v>
      </c>
      <c r="CX91" s="247">
        <f t="shared" si="369"/>
        <v>160396.59999999998</v>
      </c>
      <c r="CY91" s="247">
        <f t="shared" si="370"/>
        <v>128585</v>
      </c>
      <c r="CZ91" s="247">
        <f t="shared" si="370"/>
        <v>468267</v>
      </c>
      <c r="DA91" s="247">
        <f t="shared" si="370"/>
        <v>-709513</v>
      </c>
      <c r="DB91" s="373">
        <f t="shared" si="370"/>
        <v>-1258587</v>
      </c>
      <c r="DC91" s="373">
        <f t="shared" si="370"/>
        <v>-1147957</v>
      </c>
      <c r="DD91" s="373">
        <f t="shared" si="370"/>
        <v>63700</v>
      </c>
      <c r="DE91" s="373">
        <f t="shared" si="370"/>
        <v>-56732</v>
      </c>
      <c r="DF91" s="373">
        <f t="shared" si="370"/>
        <v>-158374</v>
      </c>
      <c r="DG91" s="373">
        <f t="shared" si="370"/>
        <v>21262</v>
      </c>
      <c r="DH91" s="373">
        <f t="shared" si="370"/>
        <v>248219</v>
      </c>
      <c r="DI91" s="373">
        <f t="shared" si="371"/>
        <v>-5730</v>
      </c>
      <c r="DJ91" s="373">
        <f t="shared" si="371"/>
        <v>-113740</v>
      </c>
      <c r="DK91" s="373">
        <f t="shared" si="371"/>
        <v>-59871</v>
      </c>
      <c r="DL91" s="373">
        <f t="shared" si="371"/>
        <v>-345966</v>
      </c>
      <c r="DM91" s="373">
        <f t="shared" si="371"/>
        <v>378564</v>
      </c>
      <c r="DN91" s="373">
        <f t="shared" si="371"/>
        <v>632701</v>
      </c>
      <c r="DO91" s="373">
        <f t="shared" si="371"/>
        <v>190171</v>
      </c>
      <c r="DP91" s="373">
        <f t="shared" si="371"/>
        <v>-1053139</v>
      </c>
      <c r="DQ91" s="373">
        <f t="shared" si="371"/>
        <v>-1106953</v>
      </c>
      <c r="DR91" s="373"/>
      <c r="DS91" s="373"/>
      <c r="DT91" s="373"/>
      <c r="DU91" s="373"/>
      <c r="DV91" s="373"/>
      <c r="DW91" s="373"/>
      <c r="DX91" s="373"/>
      <c r="DY91" s="373"/>
      <c r="DZ91" s="373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658964</v>
      </c>
    </row>
    <row r="92" spans="1:132" s="123" customFormat="1" ht="15">
      <c r="A92" s="140"/>
      <c r="B92" s="32" t="s">
        <v>144</v>
      </c>
      <c r="C92" s="124">
        <f>SUM(C87:C91)</f>
        <v>92672.300000000003</v>
      </c>
      <c r="D92" s="125">
        <f t="shared" si="372" ref="D92:BV106">SUM(D87:D91)</f>
        <v>68545.139999999999</v>
      </c>
      <c r="E92" s="125">
        <f t="shared" si="372"/>
        <v>57469.540000000001</v>
      </c>
      <c r="F92" s="125">
        <f t="shared" si="372"/>
        <v>32103.310000000001</v>
      </c>
      <c r="G92" s="125">
        <f t="shared" si="372"/>
        <v>29034.5</v>
      </c>
      <c r="H92" s="125">
        <f t="shared" si="372"/>
        <v>22243.650000000001</v>
      </c>
      <c r="I92" s="125">
        <f t="shared" si="372"/>
        <v>23942.469999999998</v>
      </c>
      <c r="J92" s="125">
        <f t="shared" si="372"/>
        <v>47853.819999999992</v>
      </c>
      <c r="K92" s="125">
        <f t="shared" si="372"/>
        <v>100375.73</v>
      </c>
      <c r="L92" s="127">
        <f t="shared" si="372"/>
        <v>362471.62</v>
      </c>
      <c r="M92" s="125">
        <f t="shared" si="372"/>
        <v>690625.96999999997</v>
      </c>
      <c r="N92" s="125">
        <f t="shared" si="372"/>
        <v>1843164.52</v>
      </c>
      <c r="O92" s="134">
        <f t="shared" si="372"/>
        <v>4023945.0299999998</v>
      </c>
      <c r="P92" s="125">
        <f t="shared" si="372"/>
        <v>3086011.9500000002</v>
      </c>
      <c r="Q92" s="134">
        <f t="shared" si="372"/>
        <v>2339098.8300000001</v>
      </c>
      <c r="R92" s="134">
        <f t="shared" si="372"/>
        <v>1019657.49</v>
      </c>
      <c r="S92" s="134">
        <f t="shared" si="372"/>
        <v>780767.32999999996</v>
      </c>
      <c r="T92" s="134">
        <f t="shared" si="372"/>
        <v>640414.42999999993</v>
      </c>
      <c r="U92" s="134">
        <f t="shared" si="372"/>
        <v>715354.87</v>
      </c>
      <c r="V92" s="134">
        <f t="shared" si="372"/>
        <v>971907</v>
      </c>
      <c r="W92" s="134">
        <f t="shared" si="372"/>
        <v>1879314.4299999999</v>
      </c>
      <c r="X92" s="127">
        <f t="shared" si="372"/>
        <v>3542757.9899999998</v>
      </c>
      <c r="Y92" s="134">
        <f t="shared" si="372"/>
        <v>4253997</v>
      </c>
      <c r="Z92" s="134">
        <f t="shared" si="372"/>
        <v>4656981</v>
      </c>
      <c r="AA92" s="134">
        <f t="shared" si="372"/>
        <v>4369630.0299999993</v>
      </c>
      <c r="AB92" s="134">
        <f t="shared" si="372"/>
        <v>2802352.6299999999</v>
      </c>
      <c r="AC92" s="134">
        <f t="shared" si="372"/>
        <v>1759803.8500000001</v>
      </c>
      <c r="AD92" s="134">
        <f t="shared" si="372"/>
        <v>1092810.6600000001</v>
      </c>
      <c r="AE92" s="134">
        <f t="shared" si="372"/>
        <v>848716</v>
      </c>
      <c r="AF92" s="134">
        <f t="shared" si="372"/>
        <v>758133.8600000001</v>
      </c>
      <c r="AG92" s="266">
        <v>752076</v>
      </c>
      <c r="AH92" s="266">
        <v>914883</v>
      </c>
      <c r="AI92" s="266">
        <v>1814512</v>
      </c>
      <c r="AJ92" s="306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0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0">
        <v>2797416</v>
      </c>
      <c r="BI92" s="474">
        <v>3307471</v>
      </c>
      <c r="BJ92" s="537">
        <v>2964090</v>
      </c>
      <c r="BK92" s="300">
        <v>2499846</v>
      </c>
      <c r="BL92" s="126"/>
      <c r="BM92" s="283"/>
      <c r="BN92" s="283"/>
      <c r="BO92" s="126"/>
      <c r="BP92" s="283"/>
      <c r="BQ92" s="283"/>
      <c r="BR92" s="283"/>
      <c r="BS92" s="283"/>
      <c r="BT92" s="300"/>
      <c r="BU92" s="175">
        <f t="shared" si="372"/>
        <v>3931272.7300000004</v>
      </c>
      <c r="BV92" s="128">
        <f t="shared" si="372"/>
        <v>3017466.8100000005</v>
      </c>
      <c r="BW92" s="128">
        <f t="shared" si="373" ref="BW92:BX92">SUM(BW87:BW91)</f>
        <v>2281629.29</v>
      </c>
      <c r="BX92" s="128">
        <f t="shared" si="373"/>
        <v>987554.18000000005</v>
      </c>
      <c r="BY92" s="128">
        <f t="shared" si="374" ref="BY92">SUM(BY87:BY91)</f>
        <v>751732.82999999996</v>
      </c>
      <c r="BZ92" s="128">
        <f t="shared" si="375" ref="BZ92:CH92">SUM(BZ87:BZ91)</f>
        <v>618170.78000000003</v>
      </c>
      <c r="CA92" s="128">
        <f t="shared" si="375"/>
        <v>691412.40000000002</v>
      </c>
      <c r="CB92" s="128">
        <f t="shared" si="375"/>
        <v>924053.18000000017</v>
      </c>
      <c r="CC92" s="128">
        <f t="shared" si="375"/>
        <v>1778938.6999999997</v>
      </c>
      <c r="CD92" s="394">
        <f t="shared" si="375"/>
        <v>3180286.3700000001</v>
      </c>
      <c r="CE92" s="417">
        <f t="shared" si="375"/>
        <v>3563371.0300000003</v>
      </c>
      <c r="CF92" s="128">
        <f t="shared" si="375"/>
        <v>2813816.48</v>
      </c>
      <c r="CG92" s="128">
        <f t="shared" si="375"/>
        <v>345684.99999999977</v>
      </c>
      <c r="CH92" s="128">
        <f t="shared" si="375"/>
        <v>-283659.32000000018</v>
      </c>
      <c r="CI92" s="128">
        <f t="shared" si="376" ref="CI92:CJ92">SUM(CI87:CI91)</f>
        <v>-579294.97999999998</v>
      </c>
      <c r="CJ92" s="235">
        <f t="shared" si="376"/>
        <v>73153.169999999998</v>
      </c>
      <c r="CK92" s="235">
        <f t="shared" si="377" ref="CK92:CL92">SUM(CK87:CK91)</f>
        <v>67948.670000000027</v>
      </c>
      <c r="CL92" s="235">
        <f t="shared" si="377"/>
        <v>117719.42999999998</v>
      </c>
      <c r="CM92" s="235">
        <f t="shared" si="378" ref="CM92:CN92">SUM(CM87:CM91)</f>
        <v>36721.12999999999</v>
      </c>
      <c r="CN92" s="235">
        <f t="shared" si="378"/>
        <v>-57024</v>
      </c>
      <c r="CO92" s="235">
        <f t="shared" si="379" ref="CO92:CQ92">SUM(CO87:CO91)</f>
        <v>-64802.429999999906</v>
      </c>
      <c r="CP92" s="374">
        <f t="shared" si="379"/>
        <v>146693.00999999995</v>
      </c>
      <c r="CQ92" s="343">
        <f t="shared" si="379"/>
        <v>372614</v>
      </c>
      <c r="CR92" s="260">
        <f t="shared" si="380" ref="CR92">SUM(CR87:CR91)</f>
        <v>1733</v>
      </c>
      <c r="CS92" s="260">
        <f t="shared" si="381" ref="CS92">SUM(CS87:CS91)</f>
        <v>237956.97000000012</v>
      </c>
      <c r="CT92" s="260">
        <f t="shared" si="382" ref="CT92">SUM(CT87:CT91)</f>
        <v>143830.36999999997</v>
      </c>
      <c r="CU92" s="260">
        <f t="shared" si="383" ref="CU92">SUM(CU87:CU91)</f>
        <v>100374.15000000008</v>
      </c>
      <c r="CV92" s="260">
        <f t="shared" si="384" ref="CV92">SUM(CV87:CV91)</f>
        <v>-128131.66</v>
      </c>
      <c r="CW92" s="260">
        <f t="shared" si="385" ref="CW92">SUM(CW87:CW91)</f>
        <v>-6982</v>
      </c>
      <c r="CX92" s="260">
        <f t="shared" si="386" ref="CX92">SUM(CX87:CX91)</f>
        <v>180074.13999999998</v>
      </c>
      <c r="CY92" s="260">
        <f t="shared" si="387" ref="CY92">SUM(CY87:CY91)</f>
        <v>194423</v>
      </c>
      <c r="CZ92" s="260">
        <f t="shared" si="388" ref="CZ92">SUM(CZ87:CZ91)</f>
        <v>666026</v>
      </c>
      <c r="DA92" s="260">
        <f t="shared" si="389" ref="DA92">SUM(DA87:DA91)</f>
        <v>-1669632</v>
      </c>
      <c r="DB92" s="374">
        <f t="shared" si="390" ref="DB92">SUM(DB87:DB91)</f>
        <v>-3011527</v>
      </c>
      <c r="DC92" s="374">
        <f t="shared" si="391" ref="DC92">SUM(DC87:DC91)</f>
        <v>-2297450</v>
      </c>
      <c r="DD92" s="374">
        <f t="shared" si="392" ref="DD92">SUM(DD87:DD91)</f>
        <v>125845</v>
      </c>
      <c r="DE92" s="374">
        <f t="shared" si="393" ref="DE92">SUM(DE87:DE91)</f>
        <v>245839</v>
      </c>
      <c r="DF92" s="374">
        <f t="shared" si="394" ref="DF92:DG92">SUM(DF87:DF91)</f>
        <v>-44488</v>
      </c>
      <c r="DG92" s="374">
        <f t="shared" si="394"/>
        <v>77585</v>
      </c>
      <c r="DH92" s="374">
        <f t="shared" si="395" ref="DH92">SUM(DH87:DH91)</f>
        <v>344039</v>
      </c>
      <c r="DI92" s="374">
        <f t="shared" si="396" ref="DI92">SUM(DI87:DI91)</f>
        <v>-39877</v>
      </c>
      <c r="DJ92" s="374">
        <f t="shared" si="397" ref="DJ92:DK92">SUM(DJ87:DJ91)</f>
        <v>-91961</v>
      </c>
      <c r="DK92" s="374">
        <f t="shared" si="397"/>
        <v>-107866</v>
      </c>
      <c r="DL92" s="374">
        <f t="shared" si="398" ref="DL92:DM92">SUM(DL87:DL91)</f>
        <v>-432473</v>
      </c>
      <c r="DM92" s="374">
        <f t="shared" si="398"/>
        <v>1386384</v>
      </c>
      <c r="DN92" s="374">
        <f t="shared" si="399" ref="DN92:DO92">SUM(DN87:DN91)</f>
        <v>2119492</v>
      </c>
      <c r="DO92" s="374">
        <f t="shared" si="399"/>
        <v>978310</v>
      </c>
      <c r="DP92" s="374">
        <f t="shared" si="400" ref="DP92:DQ92">SUM(DP87:DP91)</f>
        <v>-1820469</v>
      </c>
      <c r="DQ92" s="374">
        <f t="shared" si="400"/>
        <v>-2353580</v>
      </c>
      <c r="DR92" s="374"/>
      <c r="DS92" s="374"/>
      <c r="DT92" s="374"/>
      <c r="DU92" s="374"/>
      <c r="DV92" s="374"/>
      <c r="DW92" s="374"/>
      <c r="DX92" s="374"/>
      <c r="DY92" s="374"/>
      <c r="DZ92" s="374"/>
      <c r="EB92" s="126">
        <f t="shared" si="338"/>
        <v>2499846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70"/>
      <c r="BJ93" s="534"/>
      <c r="BK93" s="297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  <c r="DZ93" s="371"/>
      <c r="EB93" s="43"/>
    </row>
    <row r="94" spans="1:132" s="31" customFormat="1" ht="15">
      <c r="A94" s="139"/>
      <c r="B94" s="32" t="s">
        <v>139</v>
      </c>
      <c r="C94" s="90">
        <f t="shared" si="401" ref="C94">C80+C87</f>
        <v>116566692.53</v>
      </c>
      <c r="D94" s="91">
        <f t="shared" si="402" ref="D94:P94">D80+D87</f>
        <v>74703060.890000001</v>
      </c>
      <c r="E94" s="91">
        <f t="shared" si="402"/>
        <v>43118486.720000006</v>
      </c>
      <c r="F94" s="91">
        <f t="shared" si="402"/>
        <v>22174258.189999998</v>
      </c>
      <c r="G94" s="91">
        <f t="shared" si="402"/>
        <v>16404243.360000001</v>
      </c>
      <c r="H94" s="91">
        <f t="shared" si="402"/>
        <v>15567360.689999999</v>
      </c>
      <c r="I94" s="91">
        <f t="shared" si="402"/>
        <v>14835685.85</v>
      </c>
      <c r="J94" s="91">
        <f t="shared" si="402"/>
        <v>23676839.109999999</v>
      </c>
      <c r="K94" s="91">
        <f t="shared" si="402"/>
        <v>45400509.099999994</v>
      </c>
      <c r="L94" s="92">
        <f t="shared" si="402"/>
        <v>112681444.25999999</v>
      </c>
      <c r="M94" s="91">
        <f t="shared" si="402"/>
        <v>120918349.45</v>
      </c>
      <c r="N94" s="91">
        <f t="shared" si="402"/>
        <v>106705519.95</v>
      </c>
      <c r="O94" s="91">
        <f t="shared" si="402"/>
        <v>98284873.36999999</v>
      </c>
      <c r="P94" s="91">
        <f t="shared" si="402"/>
        <v>78683493.25</v>
      </c>
      <c r="Q94" s="91">
        <f t="shared" si="403" ref="Q94:R94">Q80+Q87</f>
        <v>54257250.840000004</v>
      </c>
      <c r="R94" s="91">
        <f t="shared" si="403"/>
        <v>22406749.66</v>
      </c>
      <c r="S94" s="91">
        <f t="shared" si="404" ref="S94:T94">S80+S87</f>
        <v>18288632.759999998</v>
      </c>
      <c r="T94" s="91">
        <f t="shared" si="404"/>
        <v>14804081.550000001</v>
      </c>
      <c r="U94" s="91">
        <f t="shared" si="405" ref="U94:V94">U80+U87</f>
        <v>16401950.529999999</v>
      </c>
      <c r="V94" s="91">
        <f t="shared" si="405"/>
        <v>20532058</v>
      </c>
      <c r="W94" s="91">
        <f t="shared" si="406" ref="W94:X94">W80+W87</f>
        <v>44688472.689999998</v>
      </c>
      <c r="X94" s="92">
        <f t="shared" si="406"/>
        <v>102155856.58</v>
      </c>
      <c r="Y94" s="91">
        <f t="shared" si="407" ref="Y94:AA94">Y80+Y87</f>
        <v>124670704</v>
      </c>
      <c r="Z94" s="91">
        <f t="shared" si="407"/>
        <v>133235174</v>
      </c>
      <c r="AA94" s="91">
        <f t="shared" si="407"/>
        <v>126628463.33</v>
      </c>
      <c r="AB94" s="91">
        <f t="shared" si="408" ref="AB94:AC94">AB80+AB87</f>
        <v>79157888.319999993</v>
      </c>
      <c r="AC94" s="91">
        <f t="shared" si="408"/>
        <v>40413474.420000002</v>
      </c>
      <c r="AD94" s="91">
        <f t="shared" si="409" ref="AD94:AF94">AD80+AD87</f>
        <v>24662344.970000003</v>
      </c>
      <c r="AE94" s="91">
        <f t="shared" si="409"/>
        <v>18497402</v>
      </c>
      <c r="AF94" s="91">
        <f t="shared" si="409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299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299">
        <v>139436097</v>
      </c>
      <c r="BI94" s="473">
        <v>172963562</v>
      </c>
      <c r="BJ94" s="536">
        <v>172210130</v>
      </c>
      <c r="BK94" s="299">
        <v>141321629</v>
      </c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10" ref="BU94:CD98">O94-C94</f>
        <v>-18281819.160000011</v>
      </c>
      <c r="BV94" s="93">
        <f t="shared" si="410"/>
        <v>3980432.3599999994</v>
      </c>
      <c r="BW94" s="93">
        <f t="shared" si="410"/>
        <v>11138764.119999997</v>
      </c>
      <c r="BX94" s="93">
        <f t="shared" si="410"/>
        <v>232491.47000000253</v>
      </c>
      <c r="BY94" s="93">
        <f t="shared" si="410"/>
        <v>1884389.3999999966</v>
      </c>
      <c r="BZ94" s="93">
        <f t="shared" si="410"/>
        <v>-763279.13999999873</v>
      </c>
      <c r="CA94" s="93">
        <f t="shared" si="410"/>
        <v>1566264.6799999997</v>
      </c>
      <c r="CB94" s="93">
        <f t="shared" si="410"/>
        <v>-3144781.1099999994</v>
      </c>
      <c r="CC94" s="93">
        <f t="shared" si="410"/>
        <v>-712036.40999999642</v>
      </c>
      <c r="CD94" s="393">
        <f t="shared" si="410"/>
        <v>-10525587.679999992</v>
      </c>
      <c r="CE94" s="416">
        <f t="shared" si="411" ref="CE94:CN98">Y94-M94</f>
        <v>3752354.549999997</v>
      </c>
      <c r="CF94" s="93">
        <f t="shared" si="411"/>
        <v>26529654.049999997</v>
      </c>
      <c r="CG94" s="93">
        <f t="shared" si="411"/>
        <v>28343589.960000008</v>
      </c>
      <c r="CH94" s="93">
        <f t="shared" si="411"/>
        <v>474395.06999999285</v>
      </c>
      <c r="CI94" s="93">
        <f t="shared" si="411"/>
        <v>-13843776.420000002</v>
      </c>
      <c r="CJ94" s="234">
        <f t="shared" si="411"/>
        <v>2255595.3100000024</v>
      </c>
      <c r="CK94" s="234">
        <f t="shared" si="411"/>
        <v>208769.24000000209</v>
      </c>
      <c r="CL94" s="234">
        <f t="shared" si="411"/>
        <v>2579107.4499999993</v>
      </c>
      <c r="CM94" s="234">
        <f t="shared" si="411"/>
        <v>1435071.4700000007</v>
      </c>
      <c r="CN94" s="234">
        <f t="shared" si="411"/>
        <v>58411</v>
      </c>
      <c r="CO94" s="234">
        <f t="shared" si="412" ref="CO94:CX98">AI94-W94</f>
        <v>6821967.3100000024</v>
      </c>
      <c r="CP94" s="373">
        <f t="shared" si="412"/>
        <v>21077216.420000002</v>
      </c>
      <c r="CQ94" s="342">
        <f t="shared" si="412"/>
        <v>31558723</v>
      </c>
      <c r="CR94" s="247">
        <f t="shared" si="412"/>
        <v>21388048</v>
      </c>
      <c r="CS94" s="247">
        <f t="shared" si="412"/>
        <v>28867537.670000002</v>
      </c>
      <c r="CT94" s="247">
        <f t="shared" si="412"/>
        <v>18247805.680000007</v>
      </c>
      <c r="CU94" s="247">
        <f t="shared" si="412"/>
        <v>15942497.579999998</v>
      </c>
      <c r="CV94" s="247">
        <f t="shared" si="412"/>
        <v>6690297.0299999975</v>
      </c>
      <c r="CW94" s="247">
        <f t="shared" si="412"/>
        <v>6674998</v>
      </c>
      <c r="CX94" s="247">
        <f t="shared" si="412"/>
        <v>4788208</v>
      </c>
      <c r="CY94" s="247">
        <f t="shared" si="413" ref="CY94:DH98">AS94-AG94</f>
        <v>5210433</v>
      </c>
      <c r="CZ94" s="247">
        <f t="shared" si="413"/>
        <v>12603755</v>
      </c>
      <c r="DA94" s="247">
        <f t="shared" si="413"/>
        <v>5209208</v>
      </c>
      <c r="DB94" s="373">
        <f t="shared" si="413"/>
        <v>22985464</v>
      </c>
      <c r="DC94" s="373">
        <f t="shared" si="413"/>
        <v>5682410</v>
      </c>
      <c r="DD94" s="373">
        <f t="shared" si="413"/>
        <v>1099535</v>
      </c>
      <c r="DE94" s="373">
        <f t="shared" si="413"/>
        <v>-1866144</v>
      </c>
      <c r="DF94" s="373">
        <f t="shared" si="413"/>
        <v>-12897354</v>
      </c>
      <c r="DG94" s="373">
        <f t="shared" si="413"/>
        <v>-752229</v>
      </c>
      <c r="DH94" s="373">
        <f t="shared" si="413"/>
        <v>-2459224</v>
      </c>
      <c r="DI94" s="373">
        <f t="shared" si="414" ref="DI94:DQ98">BC94-AQ94</f>
        <v>-6968415</v>
      </c>
      <c r="DJ94" s="373">
        <f t="shared" si="414"/>
        <v>-2441289</v>
      </c>
      <c r="DK94" s="373">
        <f t="shared" si="414"/>
        <v>-4280838</v>
      </c>
      <c r="DL94" s="373">
        <f t="shared" si="414"/>
        <v>-9947891</v>
      </c>
      <c r="DM94" s="373">
        <f t="shared" si="414"/>
        <v>8757435</v>
      </c>
      <c r="DN94" s="373">
        <f t="shared" si="414"/>
        <v>-6782440</v>
      </c>
      <c r="DO94" s="373">
        <f t="shared" si="414"/>
        <v>11051725</v>
      </c>
      <c r="DP94" s="373">
        <f t="shared" si="414"/>
        <v>16487373</v>
      </c>
      <c r="DQ94" s="373">
        <f t="shared" si="414"/>
        <v>-12308228</v>
      </c>
      <c r="DR94" s="373"/>
      <c r="DS94" s="373"/>
      <c r="DT94" s="373"/>
      <c r="DU94" s="373"/>
      <c r="DV94" s="373"/>
      <c r="DW94" s="373"/>
      <c r="DX94" s="373"/>
      <c r="DY94" s="373"/>
      <c r="DZ94" s="373"/>
      <c r="EB94" s="57">
        <f t="shared" si="415" ref="EB94">EB80+EB87</f>
        <v>141321629</v>
      </c>
    </row>
    <row r="95" spans="1:132" s="31" customFormat="1" ht="15">
      <c r="A95" s="139"/>
      <c r="B95" s="32" t="s">
        <v>140</v>
      </c>
      <c r="C95" s="90">
        <f t="shared" si="416" ref="C95:X95">C81+C88</f>
        <v>11136953.950000001</v>
      </c>
      <c r="D95" s="91">
        <f t="shared" si="416"/>
        <v>7852484.9400000004</v>
      </c>
      <c r="E95" s="91">
        <f t="shared" si="416"/>
        <v>4976954.9399999995</v>
      </c>
      <c r="F95" s="91">
        <f t="shared" si="416"/>
        <v>2342510.9500000002</v>
      </c>
      <c r="G95" s="91">
        <f t="shared" si="416"/>
        <v>1579780.3300000001</v>
      </c>
      <c r="H95" s="91">
        <f t="shared" si="416"/>
        <v>1463494.8300000001</v>
      </c>
      <c r="I95" s="91">
        <f t="shared" si="416"/>
        <v>1320333.3700000001</v>
      </c>
      <c r="J95" s="91">
        <f t="shared" si="416"/>
        <v>2111665.98</v>
      </c>
      <c r="K95" s="91">
        <f t="shared" si="416"/>
        <v>3787331.1299999999</v>
      </c>
      <c r="L95" s="92">
        <f t="shared" si="416"/>
        <v>9437299.370000001</v>
      </c>
      <c r="M95" s="91">
        <f t="shared" si="416"/>
        <v>10045327.49</v>
      </c>
      <c r="N95" s="91">
        <f t="shared" si="416"/>
        <v>9321577.7799999993</v>
      </c>
      <c r="O95" s="91">
        <f t="shared" si="416"/>
        <v>8778594.9799999986</v>
      </c>
      <c r="P95" s="91">
        <f t="shared" si="416"/>
        <v>7435741.04</v>
      </c>
      <c r="Q95" s="91">
        <f t="shared" si="416"/>
        <v>4815453.8099999996</v>
      </c>
      <c r="R95" s="91">
        <f t="shared" si="416"/>
        <v>2338755.4100000001</v>
      </c>
      <c r="S95" s="91">
        <f t="shared" si="416"/>
        <v>1987858.26</v>
      </c>
      <c r="T95" s="91">
        <f t="shared" si="416"/>
        <v>1375393.9700000002</v>
      </c>
      <c r="U95" s="91">
        <f t="shared" si="416"/>
        <v>1490946.0800000001</v>
      </c>
      <c r="V95" s="91">
        <f t="shared" si="416"/>
        <v>1885059</v>
      </c>
      <c r="W95" s="91">
        <f t="shared" si="416"/>
        <v>4199204.6699999999</v>
      </c>
      <c r="X95" s="92">
        <f t="shared" si="416"/>
        <v>9318542.8599999994</v>
      </c>
      <c r="Y95" s="91">
        <f t="shared" si="417" ref="Y95:AA95">Y81+Y88</f>
        <v>12753890</v>
      </c>
      <c r="Z95" s="91">
        <f t="shared" si="417"/>
        <v>12786950</v>
      </c>
      <c r="AA95" s="91">
        <f t="shared" si="417"/>
        <v>12869472.060000001</v>
      </c>
      <c r="AB95" s="91">
        <f t="shared" si="418" ref="AB95:AC95">AB81+AB88</f>
        <v>9507047.0899999999</v>
      </c>
      <c r="AC95" s="91">
        <f t="shared" si="418"/>
        <v>4770269.6799999997</v>
      </c>
      <c r="AD95" s="91">
        <f t="shared" si="419" ref="AD95:AF95">AD81+AD88</f>
        <v>3423777.3000000003</v>
      </c>
      <c r="AE95" s="91">
        <f t="shared" si="419"/>
        <v>2868504</v>
      </c>
      <c r="AF95" s="91">
        <f t="shared" si="419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299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299">
        <v>18027880</v>
      </c>
      <c r="BI95" s="473">
        <v>22038033</v>
      </c>
      <c r="BJ95" s="536">
        <v>22294201</v>
      </c>
      <c r="BK95" s="299">
        <v>20788851</v>
      </c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10"/>
        <v>-2358358.9700000025</v>
      </c>
      <c r="BV95" s="93">
        <f t="shared" si="410"/>
        <v>-416743.90000000037</v>
      </c>
      <c r="BW95" s="93">
        <f t="shared" si="410"/>
        <v>-161501.12999999989</v>
      </c>
      <c r="BX95" s="93">
        <f t="shared" si="410"/>
        <v>-3755.5400000000373</v>
      </c>
      <c r="BY95" s="93">
        <f t="shared" si="410"/>
        <v>408077.92999999993</v>
      </c>
      <c r="BZ95" s="93">
        <f t="shared" si="410"/>
        <v>-88100.85999999987</v>
      </c>
      <c r="CA95" s="93">
        <f t="shared" si="410"/>
        <v>170612.70999999996</v>
      </c>
      <c r="CB95" s="93">
        <f t="shared" si="410"/>
        <v>-226606.97999999998</v>
      </c>
      <c r="CC95" s="93">
        <f t="shared" si="410"/>
        <v>411873.54000000004</v>
      </c>
      <c r="CD95" s="393">
        <f t="shared" si="410"/>
        <v>-118756.51000000164</v>
      </c>
      <c r="CE95" s="416">
        <f t="shared" si="411"/>
        <v>2708562.5099999998</v>
      </c>
      <c r="CF95" s="93">
        <f t="shared" si="411"/>
        <v>3465372.2200000007</v>
      </c>
      <c r="CG95" s="93">
        <f t="shared" si="411"/>
        <v>4090877.0800000019</v>
      </c>
      <c r="CH95" s="93">
        <f t="shared" si="411"/>
        <v>2071306.0499999998</v>
      </c>
      <c r="CI95" s="93">
        <f t="shared" si="411"/>
        <v>-45184.129999999888</v>
      </c>
      <c r="CJ95" s="234">
        <f t="shared" si="411"/>
        <v>1085021.8900000001</v>
      </c>
      <c r="CK95" s="234">
        <f t="shared" si="411"/>
        <v>880645.73999999999</v>
      </c>
      <c r="CL95" s="234">
        <f t="shared" si="411"/>
        <v>572194.37999999966</v>
      </c>
      <c r="CM95" s="234">
        <f t="shared" si="411"/>
        <v>401951.91999999993</v>
      </c>
      <c r="CN95" s="234">
        <f t="shared" si="411"/>
        <v>334714</v>
      </c>
      <c r="CO95" s="234">
        <f t="shared" si="412"/>
        <v>1083641.3300000001</v>
      </c>
      <c r="CP95" s="373">
        <f t="shared" si="412"/>
        <v>3803135.1400000006</v>
      </c>
      <c r="CQ95" s="342">
        <f t="shared" si="412"/>
        <v>3244095</v>
      </c>
      <c r="CR95" s="247">
        <f t="shared" si="412"/>
        <v>4011558</v>
      </c>
      <c r="CS95" s="247">
        <f t="shared" si="412"/>
        <v>4823901.9399999995</v>
      </c>
      <c r="CT95" s="247">
        <f t="shared" si="412"/>
        <v>2883602.9100000001</v>
      </c>
      <c r="CU95" s="247">
        <f t="shared" si="412"/>
        <v>3288253.3200000003</v>
      </c>
      <c r="CV95" s="247">
        <f t="shared" si="412"/>
        <v>1440224.6999999997</v>
      </c>
      <c r="CW95" s="247">
        <f t="shared" si="412"/>
        <v>765082</v>
      </c>
      <c r="CX95" s="247">
        <f t="shared" si="412"/>
        <v>776091.65000000014</v>
      </c>
      <c r="CY95" s="247">
        <f t="shared" si="413"/>
        <v>716294</v>
      </c>
      <c r="CZ95" s="247">
        <f t="shared" si="413"/>
        <v>1681296</v>
      </c>
      <c r="DA95" s="247">
        <f t="shared" si="413"/>
        <v>1953580</v>
      </c>
      <c r="DB95" s="373">
        <f t="shared" si="413"/>
        <v>4791264</v>
      </c>
      <c r="DC95" s="373">
        <f t="shared" si="413"/>
        <v>3282071</v>
      </c>
      <c r="DD95" s="373">
        <f t="shared" si="413"/>
        <v>2428859</v>
      </c>
      <c r="DE95" s="373">
        <f t="shared" si="413"/>
        <v>1682219</v>
      </c>
      <c r="DF95" s="373">
        <f t="shared" si="413"/>
        <v>553056</v>
      </c>
      <c r="DG95" s="373">
        <f t="shared" si="413"/>
        <v>1224912</v>
      </c>
      <c r="DH95" s="373">
        <f t="shared" si="413"/>
        <v>710172</v>
      </c>
      <c r="DI95" s="373">
        <f t="shared" si="414"/>
        <v>-933654</v>
      </c>
      <c r="DJ95" s="373">
        <f t="shared" si="414"/>
        <v>216275</v>
      </c>
      <c r="DK95" s="373">
        <f t="shared" si="414"/>
        <v>-192672</v>
      </c>
      <c r="DL95" s="373">
        <f t="shared" si="414"/>
        <v>-958020</v>
      </c>
      <c r="DM95" s="373">
        <f t="shared" si="414"/>
        <v>617486</v>
      </c>
      <c r="DN95" s="373">
        <f t="shared" si="414"/>
        <v>114938</v>
      </c>
      <c r="DO95" s="373">
        <f t="shared" si="414"/>
        <v>2757977</v>
      </c>
      <c r="DP95" s="373">
        <f t="shared" si="414"/>
        <v>3066834</v>
      </c>
      <c r="DQ95" s="373">
        <f t="shared" si="414"/>
        <v>1413258</v>
      </c>
      <c r="DR95" s="373"/>
      <c r="DS95" s="373"/>
      <c r="DT95" s="373"/>
      <c r="DU95" s="373"/>
      <c r="DV95" s="373"/>
      <c r="DW95" s="373"/>
      <c r="DX95" s="373"/>
      <c r="DY95" s="373"/>
      <c r="DZ95" s="373"/>
      <c r="EB95" s="57">
        <f>EB81+EB88</f>
        <v>20788851</v>
      </c>
    </row>
    <row r="96" spans="1:132" s="31" customFormat="1" ht="15">
      <c r="A96" s="139"/>
      <c r="B96" s="32" t="s">
        <v>141</v>
      </c>
      <c r="C96" s="90">
        <f t="shared" si="420" ref="C96:X96">C82+C89</f>
        <v>13222164.049999999</v>
      </c>
      <c r="D96" s="91">
        <f t="shared" si="420"/>
        <v>8845144.8199999984</v>
      </c>
      <c r="E96" s="91">
        <f t="shared" si="420"/>
        <v>5502939.7000000002</v>
      </c>
      <c r="F96" s="91">
        <f t="shared" si="420"/>
        <v>3421130.8999999999</v>
      </c>
      <c r="G96" s="91">
        <f t="shared" si="420"/>
        <v>2567181.5</v>
      </c>
      <c r="H96" s="91">
        <f t="shared" si="420"/>
        <v>2535033.4399999999</v>
      </c>
      <c r="I96" s="91">
        <f t="shared" si="420"/>
        <v>2365727.1200000001</v>
      </c>
      <c r="J96" s="91">
        <f t="shared" si="420"/>
        <v>3325053.3100000001</v>
      </c>
      <c r="K96" s="91">
        <f t="shared" si="420"/>
        <v>5062260.7000000002</v>
      </c>
      <c r="L96" s="92">
        <f t="shared" si="420"/>
        <v>11869269.08</v>
      </c>
      <c r="M96" s="91">
        <f t="shared" si="420"/>
        <v>13116258.359999999</v>
      </c>
      <c r="N96" s="91">
        <f t="shared" si="420"/>
        <v>11355598.33</v>
      </c>
      <c r="O96" s="91">
        <f t="shared" si="420"/>
        <v>10619882.92</v>
      </c>
      <c r="P96" s="91">
        <f t="shared" si="420"/>
        <v>7595221.8900000006</v>
      </c>
      <c r="Q96" s="91">
        <f t="shared" si="420"/>
        <v>5305286.7699999996</v>
      </c>
      <c r="R96" s="91">
        <f t="shared" si="420"/>
        <v>2795269.3300000001</v>
      </c>
      <c r="S96" s="91">
        <f t="shared" si="420"/>
        <v>2436654.1699999999</v>
      </c>
      <c r="T96" s="91">
        <f t="shared" si="420"/>
        <v>2142449.8200000003</v>
      </c>
      <c r="U96" s="91">
        <f t="shared" si="420"/>
        <v>2361143.8899999997</v>
      </c>
      <c r="V96" s="91">
        <f t="shared" si="420"/>
        <v>2877570</v>
      </c>
      <c r="W96" s="91">
        <f t="shared" si="420"/>
        <v>4879030.3900000006</v>
      </c>
      <c r="X96" s="92">
        <f t="shared" si="420"/>
        <v>10519627.950000001</v>
      </c>
      <c r="Y96" s="91">
        <f t="shared" si="421" ref="Y96:AA96">Y82+Y89</f>
        <v>12895081</v>
      </c>
      <c r="Z96" s="91">
        <f t="shared" si="421"/>
        <v>13434231</v>
      </c>
      <c r="AA96" s="91">
        <f t="shared" si="421"/>
        <v>13723960.02</v>
      </c>
      <c r="AB96" s="91">
        <f t="shared" si="422" ref="AB96:AC96">AB82+AB89</f>
        <v>8355370.8799999999</v>
      </c>
      <c r="AC96" s="91">
        <f t="shared" si="422"/>
        <v>4671133.3399999999</v>
      </c>
      <c r="AD96" s="91">
        <f t="shared" si="423" ref="AD96:AF96">AD82+AD89</f>
        <v>3345566.0699999998</v>
      </c>
      <c r="AE96" s="91">
        <f t="shared" si="423"/>
        <v>2562193</v>
      </c>
      <c r="AF96" s="91">
        <f t="shared" si="423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299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299">
        <v>14801208</v>
      </c>
      <c r="BI96" s="473">
        <v>18778042</v>
      </c>
      <c r="BJ96" s="536">
        <v>18380819</v>
      </c>
      <c r="BK96" s="299">
        <v>15884380</v>
      </c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10"/>
        <v>-2602281.129999999</v>
      </c>
      <c r="BV96" s="93">
        <f t="shared" si="410"/>
        <v>-1249922.9299999978</v>
      </c>
      <c r="BW96" s="93">
        <f t="shared" si="410"/>
        <v>-197652.93000000063</v>
      </c>
      <c r="BX96" s="93">
        <f t="shared" si="410"/>
        <v>-625861.56999999983</v>
      </c>
      <c r="BY96" s="93">
        <f t="shared" si="410"/>
        <v>-130527.33000000007</v>
      </c>
      <c r="BZ96" s="93">
        <f t="shared" si="410"/>
        <v>-392583.61999999965</v>
      </c>
      <c r="CA96" s="93">
        <f t="shared" si="410"/>
        <v>-4583.230000000447</v>
      </c>
      <c r="CB96" s="93">
        <f t="shared" si="410"/>
        <v>-447483.31000000006</v>
      </c>
      <c r="CC96" s="93">
        <f t="shared" si="410"/>
        <v>-183230.30999999959</v>
      </c>
      <c r="CD96" s="393">
        <f t="shared" si="410"/>
        <v>-1349641.129999999</v>
      </c>
      <c r="CE96" s="416">
        <f t="shared" si="411"/>
        <v>-221177.3599999994</v>
      </c>
      <c r="CF96" s="93">
        <f t="shared" si="411"/>
        <v>2078632.6699999999</v>
      </c>
      <c r="CG96" s="93">
        <f t="shared" si="411"/>
        <v>3104077.0999999996</v>
      </c>
      <c r="CH96" s="93">
        <f t="shared" si="411"/>
        <v>760148.98999999929</v>
      </c>
      <c r="CI96" s="93">
        <f t="shared" si="411"/>
        <v>-634153.4299999997</v>
      </c>
      <c r="CJ96" s="234">
        <f t="shared" si="411"/>
        <v>550296.73999999976</v>
      </c>
      <c r="CK96" s="234">
        <f t="shared" si="411"/>
        <v>125538.83000000007</v>
      </c>
      <c r="CL96" s="234">
        <f t="shared" si="411"/>
        <v>388152.12999999989</v>
      </c>
      <c r="CM96" s="234">
        <f t="shared" si="411"/>
        <v>310629.11000000034</v>
      </c>
      <c r="CN96" s="234">
        <f t="shared" si="411"/>
        <v>32838</v>
      </c>
      <c r="CO96" s="234">
        <f t="shared" si="412"/>
        <v>899694.6099999994</v>
      </c>
      <c r="CP96" s="373">
        <f t="shared" si="412"/>
        <v>2050474.0499999989</v>
      </c>
      <c r="CQ96" s="342">
        <f t="shared" si="412"/>
        <v>3719521</v>
      </c>
      <c r="CR96" s="247">
        <f t="shared" si="412"/>
        <v>3523661</v>
      </c>
      <c r="CS96" s="247">
        <f t="shared" si="412"/>
        <v>3042143.9800000004</v>
      </c>
      <c r="CT96" s="247">
        <f t="shared" si="412"/>
        <v>2276113.1200000001</v>
      </c>
      <c r="CU96" s="247">
        <f t="shared" si="412"/>
        <v>1705831.6600000001</v>
      </c>
      <c r="CV96" s="247">
        <f t="shared" si="412"/>
        <v>942887.93000000017</v>
      </c>
      <c r="CW96" s="247">
        <f t="shared" si="412"/>
        <v>963432</v>
      </c>
      <c r="CX96" s="247">
        <f t="shared" si="412"/>
        <v>824151.04999999981</v>
      </c>
      <c r="CY96" s="247">
        <f t="shared" si="413"/>
        <v>700987</v>
      </c>
      <c r="CZ96" s="247">
        <f t="shared" si="413"/>
        <v>1437219</v>
      </c>
      <c r="DA96" s="247">
        <f t="shared" si="413"/>
        <v>1009103</v>
      </c>
      <c r="DB96" s="373">
        <f t="shared" si="413"/>
        <v>2715318</v>
      </c>
      <c r="DC96" s="373">
        <f t="shared" si="413"/>
        <v>950809</v>
      </c>
      <c r="DD96" s="373">
        <f t="shared" si="413"/>
        <v>453220</v>
      </c>
      <c r="DE96" s="373">
        <f t="shared" si="413"/>
        <v>-74385</v>
      </c>
      <c r="DF96" s="373">
        <f t="shared" si="413"/>
        <v>-1327797</v>
      </c>
      <c r="DG96" s="373">
        <f t="shared" si="413"/>
        <v>246906</v>
      </c>
      <c r="DH96" s="373">
        <f t="shared" si="413"/>
        <v>-401503</v>
      </c>
      <c r="DI96" s="373">
        <f t="shared" si="414"/>
        <v>-1049690</v>
      </c>
      <c r="DJ96" s="373">
        <f t="shared" si="414"/>
        <v>-430396</v>
      </c>
      <c r="DK96" s="373">
        <f t="shared" si="414"/>
        <v>-724287</v>
      </c>
      <c r="DL96" s="373">
        <f t="shared" si="414"/>
        <v>-989097</v>
      </c>
      <c r="DM96" s="373">
        <f t="shared" si="414"/>
        <v>422756</v>
      </c>
      <c r="DN96" s="373">
        <f t="shared" si="414"/>
        <v>-484212</v>
      </c>
      <c r="DO96" s="373">
        <f t="shared" si="414"/>
        <v>1212631</v>
      </c>
      <c r="DP96" s="373">
        <f t="shared" si="414"/>
        <v>969707</v>
      </c>
      <c r="DQ96" s="373">
        <f t="shared" si="414"/>
        <v>-807339</v>
      </c>
      <c r="DR96" s="373"/>
      <c r="DS96" s="373"/>
      <c r="DT96" s="373"/>
      <c r="DU96" s="373"/>
      <c r="DV96" s="373"/>
      <c r="DW96" s="373"/>
      <c r="DX96" s="373"/>
      <c r="DY96" s="373"/>
      <c r="DZ96" s="373"/>
      <c r="EB96" s="57">
        <f>EB82+EB89</f>
        <v>15884380</v>
      </c>
    </row>
    <row r="97" spans="1:132" s="31" customFormat="1" ht="15">
      <c r="A97" s="139"/>
      <c r="B97" s="32" t="s">
        <v>142</v>
      </c>
      <c r="C97" s="90">
        <f t="shared" si="424" ref="C97:X97">C83+C90</f>
        <v>13827941.199999999</v>
      </c>
      <c r="D97" s="91">
        <f t="shared" si="424"/>
        <v>9669496.0500000007</v>
      </c>
      <c r="E97" s="91">
        <f t="shared" si="424"/>
        <v>6561217.25</v>
      </c>
      <c r="F97" s="91">
        <f t="shared" si="424"/>
        <v>3794456.7399999998</v>
      </c>
      <c r="G97" s="91">
        <f t="shared" si="424"/>
        <v>3110892.4199999999</v>
      </c>
      <c r="H97" s="91">
        <f t="shared" si="424"/>
        <v>2842654.9700000002</v>
      </c>
      <c r="I97" s="91">
        <f t="shared" si="424"/>
        <v>2661914.9199999999</v>
      </c>
      <c r="J97" s="91">
        <f t="shared" si="424"/>
        <v>3771481.7400000002</v>
      </c>
      <c r="K97" s="91">
        <f t="shared" si="424"/>
        <v>5948693.0999999996</v>
      </c>
      <c r="L97" s="92">
        <f t="shared" si="424"/>
        <v>11832321.190000001</v>
      </c>
      <c r="M97" s="91">
        <f t="shared" si="424"/>
        <v>12931720.860000001</v>
      </c>
      <c r="N97" s="91">
        <f t="shared" si="424"/>
        <v>11414321.98</v>
      </c>
      <c r="O97" s="91">
        <f t="shared" si="424"/>
        <v>11062915.23</v>
      </c>
      <c r="P97" s="91">
        <f t="shared" si="424"/>
        <v>8090970.5099999998</v>
      </c>
      <c r="Q97" s="91">
        <f t="shared" si="424"/>
        <v>6163007.29</v>
      </c>
      <c r="R97" s="91">
        <f t="shared" si="424"/>
        <v>3210207.8500000001</v>
      </c>
      <c r="S97" s="91">
        <f t="shared" si="424"/>
        <v>2574660.75</v>
      </c>
      <c r="T97" s="91">
        <f t="shared" si="424"/>
        <v>2233380.8500000001</v>
      </c>
      <c r="U97" s="91">
        <f t="shared" si="424"/>
        <v>2483902.9300000002</v>
      </c>
      <c r="V97" s="91">
        <f t="shared" si="424"/>
        <v>3278192</v>
      </c>
      <c r="W97" s="91">
        <f t="shared" si="424"/>
        <v>5052365.6000000006</v>
      </c>
      <c r="X97" s="92">
        <f t="shared" si="424"/>
        <v>10823283.529999999</v>
      </c>
      <c r="Y97" s="91">
        <f t="shared" si="425" ref="Y97:AA97">Y83+Y90</f>
        <v>13084680</v>
      </c>
      <c r="Z97" s="91">
        <f t="shared" si="425"/>
        <v>13844163</v>
      </c>
      <c r="AA97" s="91">
        <f t="shared" si="425"/>
        <v>13859735.01</v>
      </c>
      <c r="AB97" s="91">
        <f t="shared" si="426" ref="AB97:AC97">AB83+AB90</f>
        <v>9055742.2800000012</v>
      </c>
      <c r="AC97" s="91">
        <f t="shared" si="426"/>
        <v>5354748.8300000001</v>
      </c>
      <c r="AD97" s="91">
        <f t="shared" si="427" ref="AD97:AF97">AD83+AD90</f>
        <v>3544505.6699999999</v>
      </c>
      <c r="AE97" s="91">
        <f t="shared" si="427"/>
        <v>2819125</v>
      </c>
      <c r="AF97" s="91">
        <f t="shared" si="427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299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299">
        <v>15424583</v>
      </c>
      <c r="BI97" s="473">
        <v>18453664</v>
      </c>
      <c r="BJ97" s="536">
        <v>18317103</v>
      </c>
      <c r="BK97" s="299">
        <v>16645112</v>
      </c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10"/>
        <v>-2765025.9699999988</v>
      </c>
      <c r="BV97" s="93">
        <f t="shared" si="410"/>
        <v>-1578525.540000001</v>
      </c>
      <c r="BW97" s="93">
        <f t="shared" si="410"/>
        <v>-398209.95999999996</v>
      </c>
      <c r="BX97" s="93">
        <f t="shared" si="410"/>
        <v>-584248.88999999966</v>
      </c>
      <c r="BY97" s="93">
        <f t="shared" si="410"/>
        <v>-536231.66999999993</v>
      </c>
      <c r="BZ97" s="93">
        <f t="shared" si="410"/>
        <v>-609274.12000000011</v>
      </c>
      <c r="CA97" s="93">
        <f t="shared" si="410"/>
        <v>-178011.98999999976</v>
      </c>
      <c r="CB97" s="93">
        <f t="shared" si="410"/>
        <v>-493289.74000000022</v>
      </c>
      <c r="CC97" s="93">
        <f t="shared" si="410"/>
        <v>-896327.49999999907</v>
      </c>
      <c r="CD97" s="393">
        <f t="shared" si="410"/>
        <v>-1009037.660000002</v>
      </c>
      <c r="CE97" s="416">
        <f t="shared" si="411"/>
        <v>152959.13999999873</v>
      </c>
      <c r="CF97" s="93">
        <f t="shared" si="411"/>
        <v>2429841.0199999996</v>
      </c>
      <c r="CG97" s="93">
        <f t="shared" si="411"/>
        <v>2796819.7799999993</v>
      </c>
      <c r="CH97" s="93">
        <f t="shared" si="411"/>
        <v>964771.77000000142</v>
      </c>
      <c r="CI97" s="93">
        <f t="shared" si="411"/>
        <v>-808258.45999999996</v>
      </c>
      <c r="CJ97" s="234">
        <f t="shared" si="411"/>
        <v>334297.81999999983</v>
      </c>
      <c r="CK97" s="234">
        <f t="shared" si="411"/>
        <v>244464.25</v>
      </c>
      <c r="CL97" s="234">
        <f t="shared" si="411"/>
        <v>731688.44999999972</v>
      </c>
      <c r="CM97" s="234">
        <f t="shared" si="411"/>
        <v>320025.06999999983</v>
      </c>
      <c r="CN97" s="234">
        <f t="shared" si="411"/>
        <v>57449</v>
      </c>
      <c r="CO97" s="234">
        <f t="shared" si="412"/>
        <v>1016975.3999999994</v>
      </c>
      <c r="CP97" s="373">
        <f t="shared" si="412"/>
        <v>1941466.4700000007</v>
      </c>
      <c r="CQ97" s="342">
        <f t="shared" si="412"/>
        <v>3166277</v>
      </c>
      <c r="CR97" s="247">
        <f t="shared" si="412"/>
        <v>2907519</v>
      </c>
      <c r="CS97" s="247">
        <f t="shared" si="412"/>
        <v>2865685.9900000002</v>
      </c>
      <c r="CT97" s="247">
        <f t="shared" si="412"/>
        <v>2294338.7199999988</v>
      </c>
      <c r="CU97" s="247">
        <f t="shared" si="412"/>
        <v>2067792.1699999999</v>
      </c>
      <c r="CV97" s="247">
        <f t="shared" si="412"/>
        <v>1456572.3300000001</v>
      </c>
      <c r="CW97" s="247">
        <f t="shared" si="412"/>
        <v>1440224</v>
      </c>
      <c r="CX97" s="247">
        <f t="shared" si="412"/>
        <v>596013.70000000019</v>
      </c>
      <c r="CY97" s="247">
        <f t="shared" si="413"/>
        <v>861356</v>
      </c>
      <c r="CZ97" s="247">
        <f t="shared" si="413"/>
        <v>1720024</v>
      </c>
      <c r="DA97" s="247">
        <f t="shared" si="413"/>
        <v>1279294</v>
      </c>
      <c r="DB97" s="373">
        <f t="shared" si="413"/>
        <v>2657819</v>
      </c>
      <c r="DC97" s="373">
        <f t="shared" si="413"/>
        <v>1686118</v>
      </c>
      <c r="DD97" s="373">
        <f t="shared" si="413"/>
        <v>585449</v>
      </c>
      <c r="DE97" s="373">
        <f t="shared" si="413"/>
        <v>231117</v>
      </c>
      <c r="DF97" s="373">
        <f t="shared" si="413"/>
        <v>-548795</v>
      </c>
      <c r="DG97" s="373">
        <f t="shared" si="413"/>
        <v>-58842</v>
      </c>
      <c r="DH97" s="373">
        <f t="shared" si="413"/>
        <v>-654218</v>
      </c>
      <c r="DI97" s="373">
        <f t="shared" si="414"/>
        <v>-1410472</v>
      </c>
      <c r="DJ97" s="373">
        <f t="shared" si="414"/>
        <v>-499975</v>
      </c>
      <c r="DK97" s="373">
        <f t="shared" si="414"/>
        <v>-659944</v>
      </c>
      <c r="DL97" s="373">
        <f t="shared" si="414"/>
        <v>-1236355</v>
      </c>
      <c r="DM97" s="373">
        <f t="shared" si="414"/>
        <v>140520</v>
      </c>
      <c r="DN97" s="373">
        <f t="shared" si="414"/>
        <v>2014</v>
      </c>
      <c r="DO97" s="373">
        <f t="shared" si="414"/>
        <v>516589</v>
      </c>
      <c r="DP97" s="373">
        <f t="shared" si="414"/>
        <v>979972</v>
      </c>
      <c r="DQ97" s="373">
        <f t="shared" si="414"/>
        <v>-311426</v>
      </c>
      <c r="DR97" s="373"/>
      <c r="DS97" s="373"/>
      <c r="DT97" s="373"/>
      <c r="DU97" s="373"/>
      <c r="DV97" s="373"/>
      <c r="DW97" s="373"/>
      <c r="DX97" s="373"/>
      <c r="DY97" s="373"/>
      <c r="DZ97" s="373"/>
      <c r="EB97" s="57">
        <f>EB83+EB90</f>
        <v>16645112</v>
      </c>
    </row>
    <row r="98" spans="1:132" s="31" customFormat="1" ht="15">
      <c r="A98" s="139"/>
      <c r="B98" s="32" t="s">
        <v>143</v>
      </c>
      <c r="C98" s="90">
        <f t="shared" si="428" ref="C98:X98">C84+C91</f>
        <v>42362532.709999993</v>
      </c>
      <c r="D98" s="91">
        <f t="shared" si="428"/>
        <v>44904297.409999996</v>
      </c>
      <c r="E98" s="91">
        <f t="shared" si="428"/>
        <v>26224263.57</v>
      </c>
      <c r="F98" s="91">
        <f t="shared" si="428"/>
        <v>14676598.789999999</v>
      </c>
      <c r="G98" s="91">
        <f t="shared" si="428"/>
        <v>10105225.77</v>
      </c>
      <c r="H98" s="91">
        <f t="shared" si="428"/>
        <v>12178849.59</v>
      </c>
      <c r="I98" s="91">
        <f t="shared" si="428"/>
        <v>12004568.08</v>
      </c>
      <c r="J98" s="91">
        <f t="shared" si="428"/>
        <v>14554830.49</v>
      </c>
      <c r="K98" s="91">
        <f t="shared" si="428"/>
        <v>16824242.5</v>
      </c>
      <c r="L98" s="92">
        <f t="shared" si="428"/>
        <v>36343960.830000006</v>
      </c>
      <c r="M98" s="91">
        <f t="shared" si="428"/>
        <v>39096982.890000001</v>
      </c>
      <c r="N98" s="91">
        <f t="shared" si="428"/>
        <v>35853103.350000001</v>
      </c>
      <c r="O98" s="91">
        <f t="shared" si="428"/>
        <v>36382624.210000001</v>
      </c>
      <c r="P98" s="91">
        <f t="shared" si="428"/>
        <v>30857092.140000001</v>
      </c>
      <c r="Q98" s="91">
        <f t="shared" si="428"/>
        <v>24040222.290000003</v>
      </c>
      <c r="R98" s="91">
        <f t="shared" si="428"/>
        <v>12558087.49</v>
      </c>
      <c r="S98" s="91">
        <f t="shared" si="428"/>
        <v>10102234.390000001</v>
      </c>
      <c r="T98" s="91">
        <f t="shared" si="428"/>
        <v>11154973.950000001</v>
      </c>
      <c r="U98" s="91">
        <f t="shared" si="428"/>
        <v>8991330.0099999998</v>
      </c>
      <c r="V98" s="91">
        <f t="shared" si="428"/>
        <v>10981073</v>
      </c>
      <c r="W98" s="91">
        <f t="shared" si="428"/>
        <v>16387588.699999999</v>
      </c>
      <c r="X98" s="92">
        <f t="shared" si="428"/>
        <v>32046574.41</v>
      </c>
      <c r="Y98" s="91">
        <f t="shared" si="429" ref="Y98:AA98">Y84+Y91</f>
        <v>39726696</v>
      </c>
      <c r="Z98" s="91">
        <f t="shared" si="429"/>
        <v>42231705</v>
      </c>
      <c r="AA98" s="91">
        <f t="shared" si="429"/>
        <v>39499627.799999997</v>
      </c>
      <c r="AB98" s="91">
        <f t="shared" si="430" ref="AB98:AC98">AB84+AB91</f>
        <v>31019774.859999999</v>
      </c>
      <c r="AC98" s="91">
        <f t="shared" si="430"/>
        <v>21033396</v>
      </c>
      <c r="AD98" s="91">
        <f t="shared" si="431" ref="AD98:AF98">AD84+AD91</f>
        <v>28548471.949999999</v>
      </c>
      <c r="AE98" s="91">
        <f t="shared" si="431"/>
        <v>9744544</v>
      </c>
      <c r="AF98" s="91">
        <f t="shared" si="431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299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299">
        <v>49663625</v>
      </c>
      <c r="BI98" s="473">
        <v>53672032</v>
      </c>
      <c r="BJ98" s="536">
        <v>55822910</v>
      </c>
      <c r="BK98" s="299">
        <v>49605319</v>
      </c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10"/>
        <v>-5979908.4999999925</v>
      </c>
      <c r="BV98" s="93">
        <f t="shared" si="410"/>
        <v>-14047205.269999996</v>
      </c>
      <c r="BW98" s="93">
        <f t="shared" si="410"/>
        <v>-2184041.2799999975</v>
      </c>
      <c r="BX98" s="93">
        <f t="shared" si="410"/>
        <v>-2118511.2999999989</v>
      </c>
      <c r="BY98" s="93">
        <f t="shared" si="410"/>
        <v>-2991.3799999989569</v>
      </c>
      <c r="BZ98" s="93">
        <f t="shared" si="410"/>
        <v>-1023875.6399999987</v>
      </c>
      <c r="CA98" s="93">
        <f t="shared" si="410"/>
        <v>-3013238.0700000003</v>
      </c>
      <c r="CB98" s="93">
        <f t="shared" si="410"/>
        <v>-3573757.4900000002</v>
      </c>
      <c r="CC98" s="93">
        <f t="shared" si="410"/>
        <v>-436653.80000000075</v>
      </c>
      <c r="CD98" s="393">
        <f t="shared" si="410"/>
        <v>-4297386.4200000055</v>
      </c>
      <c r="CE98" s="416">
        <f t="shared" si="411"/>
        <v>629713.1099999994</v>
      </c>
      <c r="CF98" s="93">
        <f t="shared" si="411"/>
        <v>6378601.6499999985</v>
      </c>
      <c r="CG98" s="93">
        <f t="shared" si="411"/>
        <v>3117003.5899999961</v>
      </c>
      <c r="CH98" s="93">
        <f t="shared" si="411"/>
        <v>162682.71999999881</v>
      </c>
      <c r="CI98" s="93">
        <f t="shared" si="411"/>
        <v>-3006826.2900000028</v>
      </c>
      <c r="CJ98" s="234">
        <f t="shared" si="411"/>
        <v>15990384.459999999</v>
      </c>
      <c r="CK98" s="234">
        <f t="shared" si="411"/>
        <v>-357690.3900000006</v>
      </c>
      <c r="CL98" s="234">
        <f t="shared" si="411"/>
        <v>2380773.3300000001</v>
      </c>
      <c r="CM98" s="234">
        <f t="shared" si="411"/>
        <v>2321659.9900000002</v>
      </c>
      <c r="CN98" s="234">
        <f t="shared" si="411"/>
        <v>6829617</v>
      </c>
      <c r="CO98" s="234">
        <f t="shared" si="412"/>
        <v>2023733.3000000007</v>
      </c>
      <c r="CP98" s="373">
        <f t="shared" si="412"/>
        <v>7672814.5899999999</v>
      </c>
      <c r="CQ98" s="342">
        <f t="shared" si="412"/>
        <v>8700801</v>
      </c>
      <c r="CR98" s="247">
        <f t="shared" si="412"/>
        <v>4571878</v>
      </c>
      <c r="CS98" s="247">
        <f t="shared" si="412"/>
        <v>9476196.200000003</v>
      </c>
      <c r="CT98" s="247">
        <f t="shared" si="412"/>
        <v>7068348.1400000006</v>
      </c>
      <c r="CU98" s="247">
        <f t="shared" si="412"/>
        <v>6100676</v>
      </c>
      <c r="CV98" s="247">
        <f t="shared" si="412"/>
        <v>-11938383.949999999</v>
      </c>
      <c r="CW98" s="247">
        <f t="shared" si="412"/>
        <v>4085004</v>
      </c>
      <c r="CX98" s="247">
        <f t="shared" si="412"/>
        <v>-1164501.2800000012</v>
      </c>
      <c r="CY98" s="247">
        <f t="shared" si="413"/>
        <v>1475167</v>
      </c>
      <c r="CZ98" s="247">
        <f t="shared" si="413"/>
        <v>-1959019</v>
      </c>
      <c r="DA98" s="247">
        <f t="shared" si="413"/>
        <v>5391490</v>
      </c>
      <c r="DB98" s="373">
        <f t="shared" si="413"/>
        <v>7596414</v>
      </c>
      <c r="DC98" s="373">
        <f t="shared" si="413"/>
        <v>3454770</v>
      </c>
      <c r="DD98" s="373">
        <f t="shared" si="413"/>
        <v>6223703</v>
      </c>
      <c r="DE98" s="373">
        <f t="shared" si="413"/>
        <v>3251251</v>
      </c>
      <c r="DF98" s="373">
        <f t="shared" si="413"/>
        <v>-1273818</v>
      </c>
      <c r="DG98" s="373">
        <f t="shared" si="413"/>
        <v>791334</v>
      </c>
      <c r="DH98" s="373">
        <f t="shared" si="413"/>
        <v>1219332</v>
      </c>
      <c r="DI98" s="373">
        <f t="shared" si="414"/>
        <v>-2798225</v>
      </c>
      <c r="DJ98" s="373">
        <f t="shared" si="414"/>
        <v>924324</v>
      </c>
      <c r="DK98" s="373">
        <f t="shared" si="414"/>
        <v>-1352188</v>
      </c>
      <c r="DL98" s="373">
        <f t="shared" si="414"/>
        <v>-3194719</v>
      </c>
      <c r="DM98" s="373">
        <f t="shared" si="414"/>
        <v>-997468</v>
      </c>
      <c r="DN98" s="373">
        <f t="shared" si="414"/>
        <v>2347822</v>
      </c>
      <c r="DO98" s="373">
        <f t="shared" si="414"/>
        <v>1789765</v>
      </c>
      <c r="DP98" s="373">
        <f t="shared" si="414"/>
        <v>2795624</v>
      </c>
      <c r="DQ98" s="373">
        <f t="shared" si="414"/>
        <v>-2621756</v>
      </c>
      <c r="DR98" s="373"/>
      <c r="DS98" s="373"/>
      <c r="DT98" s="373"/>
      <c r="DU98" s="373"/>
      <c r="DV98" s="373"/>
      <c r="DW98" s="373"/>
      <c r="DX98" s="373"/>
      <c r="DY98" s="373"/>
      <c r="DZ98" s="373"/>
      <c r="EB98" s="57">
        <f>EB84+EB91</f>
        <v>49605319</v>
      </c>
    </row>
    <row r="99" spans="1:132" s="123" customFormat="1" ht="15.75" thickBot="1">
      <c r="A99" s="140"/>
      <c r="B99" s="45" t="s">
        <v>144</v>
      </c>
      <c r="C99" s="119">
        <f t="shared" si="432" ref="C99:V99">SUM(C94:C98)</f>
        <v>197116284.44</v>
      </c>
      <c r="D99" s="120">
        <f t="shared" si="432"/>
        <v>145974484.10999998</v>
      </c>
      <c r="E99" s="120">
        <f t="shared" si="432"/>
        <v>86383862.180000007</v>
      </c>
      <c r="F99" s="120">
        <f t="shared" si="432"/>
        <v>46408955.569999993</v>
      </c>
      <c r="G99" s="120">
        <f t="shared" si="432"/>
        <v>33767323.379999995</v>
      </c>
      <c r="H99" s="120">
        <f t="shared" si="432"/>
        <v>34587393.519999996</v>
      </c>
      <c r="I99" s="120">
        <f t="shared" si="432"/>
        <v>33188229.339999996</v>
      </c>
      <c r="J99" s="120">
        <f t="shared" si="432"/>
        <v>47439870.630000003</v>
      </c>
      <c r="K99" s="120">
        <f t="shared" si="432"/>
        <v>77023036.530000001</v>
      </c>
      <c r="L99" s="121">
        <f t="shared" si="432"/>
        <v>182164294.73000002</v>
      </c>
      <c r="M99" s="120">
        <f t="shared" si="432"/>
        <v>196108639.05000001</v>
      </c>
      <c r="N99" s="120">
        <f t="shared" si="432"/>
        <v>174650121.38999999</v>
      </c>
      <c r="O99" s="120">
        <f t="shared" si="432"/>
        <v>165128890.71000001</v>
      </c>
      <c r="P99" s="120">
        <f t="shared" si="432"/>
        <v>132662518.83000001</v>
      </c>
      <c r="Q99" s="120">
        <f t="shared" si="432"/>
        <v>94581221.000000015</v>
      </c>
      <c r="R99" s="120">
        <f t="shared" si="432"/>
        <v>43309069.740000002</v>
      </c>
      <c r="S99" s="120">
        <f t="shared" si="432"/>
        <v>35390040.329999998</v>
      </c>
      <c r="T99" s="120">
        <f t="shared" si="432"/>
        <v>31710280.140000008</v>
      </c>
      <c r="U99" s="120">
        <f t="shared" si="432"/>
        <v>31729273.439999998</v>
      </c>
      <c r="V99" s="120">
        <f t="shared" si="432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433" ref="Y99:AA99">SUM(Y94+Y95+Y96+Y97+Y98)</f>
        <v>203131051</v>
      </c>
      <c r="Z99" s="120">
        <f t="shared" si="433"/>
        <v>215532223</v>
      </c>
      <c r="AA99" s="120">
        <f t="shared" si="433"/>
        <v>206581258.21999997</v>
      </c>
      <c r="AB99" s="120">
        <f t="shared" si="434" ref="AB99:AC99">SUM(AB94+AB95+AB96+AB97+AB98)</f>
        <v>137095823.43000001</v>
      </c>
      <c r="AC99" s="120">
        <f t="shared" si="434"/>
        <v>76243022.269999996</v>
      </c>
      <c r="AD99" s="120">
        <f t="shared" si="435" ref="AD99:AF99">SUM(AD94+AD95+AD96+AD97+AD98)</f>
        <v>63524665.960000008</v>
      </c>
      <c r="AE99" s="120">
        <f t="shared" si="435"/>
        <v>36491768</v>
      </c>
      <c r="AF99" s="120">
        <f t="shared" si="435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8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8">
        <v>237353393</v>
      </c>
      <c r="BI99" s="471">
        <v>285905333</v>
      </c>
      <c r="BJ99" s="535">
        <v>287025163</v>
      </c>
      <c r="BK99" s="298">
        <v>244245291</v>
      </c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36" ref="BU99:BY99">SUM(BU94:BU98)</f>
        <v>-31987393.730000004</v>
      </c>
      <c r="BV99" s="122">
        <f t="shared" si="436"/>
        <v>-13311965.279999996</v>
      </c>
      <c r="BW99" s="122">
        <f t="shared" si="436"/>
        <v>8197358.8200000003</v>
      </c>
      <c r="BX99" s="122">
        <f t="shared" si="436"/>
        <v>-3099885.8299999959</v>
      </c>
      <c r="BY99" s="122">
        <f t="shared" si="436"/>
        <v>1622716.9499999974</v>
      </c>
      <c r="BZ99" s="122">
        <f t="shared" si="437" ref="BZ99:CH99">SUM(BZ94:BZ98)</f>
        <v>-2877113.3799999971</v>
      </c>
      <c r="CA99" s="122">
        <f t="shared" si="437"/>
        <v>-1458955.9000000008</v>
      </c>
      <c r="CB99" s="122">
        <f t="shared" si="437"/>
        <v>-7885918.6299999999</v>
      </c>
      <c r="CC99" s="122">
        <f t="shared" si="437"/>
        <v>-1816374.4799999958</v>
      </c>
      <c r="CD99" s="392">
        <f t="shared" si="437"/>
        <v>-17300409.399999999</v>
      </c>
      <c r="CE99" s="415">
        <f t="shared" si="437"/>
        <v>7022411.9499999955</v>
      </c>
      <c r="CF99" s="122">
        <f t="shared" si="437"/>
        <v>40882101.609999992</v>
      </c>
      <c r="CG99" s="122">
        <f t="shared" si="437"/>
        <v>41452367.510000005</v>
      </c>
      <c r="CH99" s="122">
        <f t="shared" si="437"/>
        <v>4433304.5999999922</v>
      </c>
      <c r="CI99" s="122">
        <f t="shared" si="438" ref="CI99:CJ99">SUM(CI94:CI98)</f>
        <v>-18338198.730000004</v>
      </c>
      <c r="CJ99" s="233">
        <f t="shared" si="438"/>
        <v>20215596.219999999</v>
      </c>
      <c r="CK99" s="233">
        <f t="shared" si="439" ref="CK99:CL99">SUM(CK94:CK98)</f>
        <v>1101727.6700000016</v>
      </c>
      <c r="CL99" s="233">
        <f t="shared" si="439"/>
        <v>6651915.7399999984</v>
      </c>
      <c r="CM99" s="233">
        <f t="shared" si="440" ref="CM99:CN99">SUM(CM94:CM98)</f>
        <v>4789337.5600000005</v>
      </c>
      <c r="CN99" s="233">
        <f t="shared" si="440"/>
        <v>7313029</v>
      </c>
      <c r="CO99" s="233">
        <f t="shared" si="441" ref="CO99:CQ99">SUM(CO94:CO98)</f>
        <v>11846011.950000003</v>
      </c>
      <c r="CP99" s="372">
        <f t="shared" si="441"/>
        <v>36545106.670000002</v>
      </c>
      <c r="CQ99" s="341">
        <f t="shared" si="441"/>
        <v>50389417</v>
      </c>
      <c r="CR99" s="259">
        <f t="shared" si="442" ref="CR99">SUM(CR94:CR98)</f>
        <v>36402664</v>
      </c>
      <c r="CS99" s="259">
        <f t="shared" si="443" ref="CS99">SUM(CS94:CS98)</f>
        <v>49075465.780000009</v>
      </c>
      <c r="CT99" s="259">
        <f t="shared" si="444" ref="CT99">SUM(CT94:CT98)</f>
        <v>32770208.570000008</v>
      </c>
      <c r="CU99" s="259">
        <f t="shared" si="445" ref="CU99">SUM(CU94:CU98)</f>
        <v>29105050.729999997</v>
      </c>
      <c r="CV99" s="259">
        <f t="shared" si="446" ref="CV99">SUM(CV94:CV98)</f>
        <v>-1408401.9600000028</v>
      </c>
      <c r="CW99" s="259">
        <f t="shared" si="447" ref="CW99">SUM(CW94:CW98)</f>
        <v>13928740</v>
      </c>
      <c r="CX99" s="259">
        <f t="shared" si="448" ref="CX99">SUM(CX94:CX98)</f>
        <v>5819963.1199999992</v>
      </c>
      <c r="CY99" s="259">
        <f t="shared" si="449" ref="CY99">SUM(CY94:CY98)</f>
        <v>8964237</v>
      </c>
      <c r="CZ99" s="259">
        <f t="shared" si="450" ref="CZ99">SUM(CZ94:CZ98)</f>
        <v>15483275</v>
      </c>
      <c r="DA99" s="259">
        <f t="shared" si="451" ref="DA99">SUM(DA94:DA98)</f>
        <v>14842675</v>
      </c>
      <c r="DB99" s="372">
        <f t="shared" si="452" ref="DB99">SUM(DB94:DB98)</f>
        <v>40746279</v>
      </c>
      <c r="DC99" s="372">
        <f t="shared" si="453" ref="DC99">SUM(DC94:DC98)</f>
        <v>15056178</v>
      </c>
      <c r="DD99" s="372">
        <f t="shared" si="454" ref="DD99">SUM(DD94:DD98)</f>
        <v>10790766</v>
      </c>
      <c r="DE99" s="372">
        <f t="shared" si="455" ref="DE99">SUM(DE94:DE98)</f>
        <v>3224058</v>
      </c>
      <c r="DF99" s="372">
        <f t="shared" si="456" ref="DF99:DG99">SUM(DF94:DF98)</f>
        <v>-15494708</v>
      </c>
      <c r="DG99" s="372">
        <f t="shared" si="456"/>
        <v>1452081</v>
      </c>
      <c r="DH99" s="372">
        <f t="shared" si="457" ref="DH99">SUM(DH94:DH98)</f>
        <v>-1585441</v>
      </c>
      <c r="DI99" s="372">
        <f t="shared" si="458" ref="DI99">SUM(DI94:DI98)</f>
        <v>-13160456</v>
      </c>
      <c r="DJ99" s="372">
        <f t="shared" si="459" ref="DJ99:DK99">SUM(DJ94:DJ98)</f>
        <v>-2231061</v>
      </c>
      <c r="DK99" s="372">
        <f t="shared" si="459"/>
        <v>-7209929</v>
      </c>
      <c r="DL99" s="372">
        <f t="shared" si="460" ref="DL99:DM99">SUM(DL94:DL98)</f>
        <v>-16326082</v>
      </c>
      <c r="DM99" s="372">
        <f t="shared" si="460"/>
        <v>8940729</v>
      </c>
      <c r="DN99" s="372">
        <f t="shared" si="461" ref="DN99:DO99">SUM(DN94:DN98)</f>
        <v>-4801878</v>
      </c>
      <c r="DO99" s="372">
        <f t="shared" si="461"/>
        <v>17328687</v>
      </c>
      <c r="DP99" s="372">
        <f t="shared" si="462" ref="DP99:DQ99">SUM(DP94:DP98)</f>
        <v>24299510</v>
      </c>
      <c r="DQ99" s="372">
        <f t="shared" si="462"/>
        <v>-14635491</v>
      </c>
      <c r="DR99" s="372"/>
      <c r="DS99" s="372"/>
      <c r="DT99" s="372"/>
      <c r="DU99" s="372"/>
      <c r="DV99" s="372"/>
      <c r="DW99" s="372"/>
      <c r="DX99" s="372"/>
      <c r="DY99" s="372"/>
      <c r="DZ99" s="372"/>
      <c r="EB99" s="29">
        <f>SUM(EB94:EB98)</f>
        <v>244245291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531"/>
      <c r="BK100" s="294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  <c r="DZ100" s="368"/>
      <c r="EB100" s="88"/>
    </row>
    <row r="101" spans="1:132" s="31" customFormat="1" ht="1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299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299">
        <v>87912239</v>
      </c>
      <c r="BI101" s="473">
        <v>123459246</v>
      </c>
      <c r="BJ101" s="536">
        <v>140172546</v>
      </c>
      <c r="BK101" s="299">
        <v>131587350</v>
      </c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63" ref="BU101:CD105">O101-C101</f>
        <v>-6373502.3599999994</v>
      </c>
      <c r="BV101" s="93">
        <f t="shared" si="463"/>
        <v>-11956452</v>
      </c>
      <c r="BW101" s="93">
        <f t="shared" si="463"/>
        <v>603708.1099999994</v>
      </c>
      <c r="BX101" s="93">
        <f t="shared" si="463"/>
        <v>357145.75</v>
      </c>
      <c r="BY101" s="93">
        <f t="shared" si="463"/>
        <v>-3844734.1399999969</v>
      </c>
      <c r="BZ101" s="93">
        <f t="shared" si="463"/>
        <v>-2137589.879999999</v>
      </c>
      <c r="CA101" s="93">
        <f t="shared" si="463"/>
        <v>-868488.87999999896</v>
      </c>
      <c r="CB101" s="93">
        <f t="shared" si="463"/>
        <v>-3106436.7399999984</v>
      </c>
      <c r="CC101" s="93">
        <f t="shared" si="463"/>
        <v>885154.92000000179</v>
      </c>
      <c r="CD101" s="393">
        <f t="shared" si="463"/>
        <v>-4511452.5099999905</v>
      </c>
      <c r="CE101" s="416">
        <f t="shared" si="464" ref="CE101:CN105">Y101-M101</f>
        <v>-8081743.6899999976</v>
      </c>
      <c r="CF101" s="93">
        <f t="shared" si="464"/>
        <v>9835143.9899999946</v>
      </c>
      <c r="CG101" s="93">
        <f t="shared" si="464"/>
        <v>24292893.400000006</v>
      </c>
      <c r="CH101" s="93">
        <f t="shared" si="464"/>
        <v>8077519.0700000077</v>
      </c>
      <c r="CI101" s="93">
        <f t="shared" si="464"/>
        <v>-6027553.7199999988</v>
      </c>
      <c r="CJ101" s="234">
        <f t="shared" si="464"/>
        <v>1007024.2899999991</v>
      </c>
      <c r="CK101" s="234">
        <f t="shared" si="464"/>
        <v>2413759.379999999</v>
      </c>
      <c r="CL101" s="234">
        <f t="shared" si="464"/>
        <v>3150628.3299999982</v>
      </c>
      <c r="CM101" s="234">
        <f t="shared" si="464"/>
        <v>687903.75</v>
      </c>
      <c r="CN101" s="234">
        <f t="shared" si="464"/>
        <v>462975</v>
      </c>
      <c r="CO101" s="234">
        <f t="shared" si="465" ref="CO101:CX105">AI101-W101</f>
        <v>2445971.4200000018</v>
      </c>
      <c r="CP101" s="373">
        <f t="shared" si="465"/>
        <v>7929448.2099999934</v>
      </c>
      <c r="CQ101" s="342">
        <f t="shared" si="465"/>
        <v>17532363</v>
      </c>
      <c r="CR101" s="247">
        <f t="shared" si="465"/>
        <v>34920894</v>
      </c>
      <c r="CS101" s="247">
        <f t="shared" si="465"/>
        <v>18800181.409999996</v>
      </c>
      <c r="CT101" s="247">
        <f t="shared" si="465"/>
        <v>15917984.189999998</v>
      </c>
      <c r="CU101" s="247">
        <f t="shared" si="465"/>
        <v>19980286.670000002</v>
      </c>
      <c r="CV101" s="247">
        <f t="shared" si="465"/>
        <v>12413955.719999999</v>
      </c>
      <c r="CW101" s="247">
        <f t="shared" si="465"/>
        <v>7046657</v>
      </c>
      <c r="CX101" s="247">
        <f t="shared" si="465"/>
        <v>9708806.8200000003</v>
      </c>
      <c r="CY101" s="247">
        <f t="shared" si="466" ref="CY101:DH105">AS101-AG101</f>
        <v>7336249</v>
      </c>
      <c r="CZ101" s="247">
        <f t="shared" si="466"/>
        <v>10802914</v>
      </c>
      <c r="DA101" s="247">
        <f t="shared" si="466"/>
        <v>11692006</v>
      </c>
      <c r="DB101" s="373">
        <f t="shared" si="466"/>
        <v>10288255</v>
      </c>
      <c r="DC101" s="373">
        <f t="shared" si="466"/>
        <v>23008846</v>
      </c>
      <c r="DD101" s="373">
        <f t="shared" si="466"/>
        <v>-4229930</v>
      </c>
      <c r="DE101" s="373">
        <f t="shared" si="466"/>
        <v>1937951</v>
      </c>
      <c r="DF101" s="373">
        <f t="shared" si="466"/>
        <v>-529959</v>
      </c>
      <c r="DG101" s="373">
        <f t="shared" si="466"/>
        <v>4094777</v>
      </c>
      <c r="DH101" s="373">
        <f t="shared" si="466"/>
        <v>-6412529</v>
      </c>
      <c r="DI101" s="373">
        <f t="shared" si="467" ref="DI101:DQ105">BC101-AQ101</f>
        <v>-6107355</v>
      </c>
      <c r="DJ101" s="373">
        <f t="shared" si="467"/>
        <v>-5801986</v>
      </c>
      <c r="DK101" s="373">
        <f t="shared" si="467"/>
        <v>-4058409</v>
      </c>
      <c r="DL101" s="373">
        <f t="shared" si="467"/>
        <v>-5592511</v>
      </c>
      <c r="DM101" s="373">
        <f t="shared" si="467"/>
        <v>-5413716</v>
      </c>
      <c r="DN101" s="373">
        <f t="shared" si="467"/>
        <v>2264669</v>
      </c>
      <c r="DO101" s="373">
        <f t="shared" si="467"/>
        <v>-2496964</v>
      </c>
      <c r="DP101" s="373">
        <f t="shared" si="467"/>
        <v>10263974</v>
      </c>
      <c r="DQ101" s="373">
        <f t="shared" si="467"/>
        <v>-8738190</v>
      </c>
      <c r="DR101" s="373"/>
      <c r="DS101" s="373"/>
      <c r="DT101" s="373"/>
      <c r="DU101" s="373"/>
      <c r="DV101" s="373"/>
      <c r="DW101" s="373"/>
      <c r="DX101" s="373"/>
      <c r="DY101" s="373"/>
      <c r="DZ101" s="373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131587350</v>
      </c>
    </row>
    <row r="102" spans="1:132" s="31" customFormat="1" ht="15">
      <c r="A102" s="139"/>
      <c r="B102" s="32" t="s">
        <v>140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299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299">
        <v>5164254</v>
      </c>
      <c r="BI102" s="473">
        <v>7712307</v>
      </c>
      <c r="BJ102" s="536">
        <v>9502820</v>
      </c>
      <c r="BK102" s="299">
        <v>9339582</v>
      </c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63"/>
        <v>-706894.71999999974</v>
      </c>
      <c r="BV102" s="93">
        <f t="shared" si="463"/>
        <v>-1524534.1200000006</v>
      </c>
      <c r="BW102" s="93">
        <f t="shared" si="463"/>
        <v>43499.879999999888</v>
      </c>
      <c r="BX102" s="93">
        <f t="shared" si="463"/>
        <v>-1151121.9299999997</v>
      </c>
      <c r="BY102" s="93">
        <f t="shared" si="463"/>
        <v>-59785.759999999776</v>
      </c>
      <c r="BZ102" s="93">
        <f t="shared" si="463"/>
        <v>-63948.800000000047</v>
      </c>
      <c r="CA102" s="93">
        <f t="shared" si="463"/>
        <v>-124449.55000000005</v>
      </c>
      <c r="CB102" s="93">
        <f t="shared" si="463"/>
        <v>-381194.3600000001</v>
      </c>
      <c r="CC102" s="93">
        <f t="shared" si="463"/>
        <v>-108990.33000000007</v>
      </c>
      <c r="CD102" s="393">
        <f t="shared" si="463"/>
        <v>141826.25999999978</v>
      </c>
      <c r="CE102" s="416">
        <f t="shared" si="464"/>
        <v>-401285.87999999989</v>
      </c>
      <c r="CF102" s="93">
        <f t="shared" si="464"/>
        <v>167991.53000000026</v>
      </c>
      <c r="CG102" s="93">
        <f t="shared" si="464"/>
        <v>2740430.8899999997</v>
      </c>
      <c r="CH102" s="93">
        <f t="shared" si="464"/>
        <v>833889.08000000054</v>
      </c>
      <c r="CI102" s="93">
        <f t="shared" si="464"/>
        <v>1341187.5300000003</v>
      </c>
      <c r="CJ102" s="234">
        <f t="shared" si="464"/>
        <v>1251369.9299999997</v>
      </c>
      <c r="CK102" s="234">
        <f t="shared" si="464"/>
        <v>770088.79999999981</v>
      </c>
      <c r="CL102" s="234">
        <f t="shared" si="464"/>
        <v>1123399.7</v>
      </c>
      <c r="CM102" s="234">
        <f t="shared" si="464"/>
        <v>801111.78000000003</v>
      </c>
      <c r="CN102" s="234">
        <f t="shared" si="464"/>
        <v>556681</v>
      </c>
      <c r="CO102" s="234">
        <f t="shared" si="465"/>
        <v>2487635.8700000001</v>
      </c>
      <c r="CP102" s="373">
        <f t="shared" si="465"/>
        <v>3661483.9100000001</v>
      </c>
      <c r="CQ102" s="342">
        <f t="shared" si="465"/>
        <v>1544671</v>
      </c>
      <c r="CR102" s="247">
        <f t="shared" si="465"/>
        <v>1805766</v>
      </c>
      <c r="CS102" s="247">
        <f t="shared" si="465"/>
        <v>1704258.04</v>
      </c>
      <c r="CT102" s="247">
        <f t="shared" si="465"/>
        <v>2210873.3899999997</v>
      </c>
      <c r="CU102" s="247">
        <f t="shared" si="465"/>
        <v>1550558.4299999997</v>
      </c>
      <c r="CV102" s="247">
        <f t="shared" si="465"/>
        <v>1244695.8700000001</v>
      </c>
      <c r="CW102" s="247">
        <f t="shared" si="465"/>
        <v>396313</v>
      </c>
      <c r="CX102" s="247">
        <f t="shared" si="465"/>
        <v>834922.5</v>
      </c>
      <c r="CY102" s="247">
        <f t="shared" si="466"/>
        <v>372235</v>
      </c>
      <c r="CZ102" s="247">
        <f t="shared" si="466"/>
        <v>888066</v>
      </c>
      <c r="DA102" s="247">
        <f t="shared" si="466"/>
        <v>-849108</v>
      </c>
      <c r="DB102" s="373">
        <f t="shared" si="466"/>
        <v>-1968225</v>
      </c>
      <c r="DC102" s="373">
        <f t="shared" si="466"/>
        <v>1879347</v>
      </c>
      <c r="DD102" s="373">
        <f t="shared" si="466"/>
        <v>1038562</v>
      </c>
      <c r="DE102" s="373">
        <f t="shared" si="466"/>
        <v>523171</v>
      </c>
      <c r="DF102" s="373">
        <f t="shared" si="466"/>
        <v>1095545</v>
      </c>
      <c r="DG102" s="373">
        <f t="shared" si="466"/>
        <v>1857695</v>
      </c>
      <c r="DH102" s="373">
        <f t="shared" si="466"/>
        <v>-61558</v>
      </c>
      <c r="DI102" s="373">
        <f t="shared" si="467"/>
        <v>865348</v>
      </c>
      <c r="DJ102" s="373">
        <f t="shared" si="467"/>
        <v>439401</v>
      </c>
      <c r="DK102" s="373">
        <f t="shared" si="467"/>
        <v>442379</v>
      </c>
      <c r="DL102" s="373">
        <f t="shared" si="467"/>
        <v>288285</v>
      </c>
      <c r="DM102" s="373">
        <f t="shared" si="467"/>
        <v>-13828</v>
      </c>
      <c r="DN102" s="373">
        <f t="shared" si="467"/>
        <v>745783</v>
      </c>
      <c r="DO102" s="373">
        <f t="shared" si="467"/>
        <v>22751</v>
      </c>
      <c r="DP102" s="373">
        <f t="shared" si="467"/>
        <v>953929</v>
      </c>
      <c r="DQ102" s="373">
        <f t="shared" si="467"/>
        <v>-362028</v>
      </c>
      <c r="DR102" s="373"/>
      <c r="DS102" s="373"/>
      <c r="DT102" s="373"/>
      <c r="DU102" s="373"/>
      <c r="DV102" s="373"/>
      <c r="DW102" s="373"/>
      <c r="DX102" s="373"/>
      <c r="DY102" s="373"/>
      <c r="DZ102" s="373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9339582</v>
      </c>
    </row>
    <row r="103" spans="1:132" s="31" customFormat="1" ht="1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299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299">
        <v>8508192</v>
      </c>
      <c r="BI103" s="473">
        <v>14565535</v>
      </c>
      <c r="BJ103" s="536">
        <v>17204091</v>
      </c>
      <c r="BK103" s="299">
        <v>16539752</v>
      </c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63"/>
        <v>-1809263.4499999993</v>
      </c>
      <c r="BV103" s="93">
        <f t="shared" si="463"/>
        <v>-4153950.6099999994</v>
      </c>
      <c r="BW103" s="93">
        <f t="shared" si="463"/>
        <v>-1773436.7999999998</v>
      </c>
      <c r="BX103" s="93">
        <f t="shared" si="463"/>
        <v>231097.33999999985</v>
      </c>
      <c r="BY103" s="93">
        <f t="shared" si="463"/>
        <v>-230749.45000000019</v>
      </c>
      <c r="BZ103" s="93">
        <f t="shared" si="463"/>
        <v>-462568.54000000004</v>
      </c>
      <c r="CA103" s="93">
        <f t="shared" si="463"/>
        <v>-302505.95000000019</v>
      </c>
      <c r="CB103" s="93">
        <f t="shared" si="463"/>
        <v>-656267.74000000022</v>
      </c>
      <c r="CC103" s="93">
        <f t="shared" si="463"/>
        <v>-255503.29000000004</v>
      </c>
      <c r="CD103" s="393">
        <f t="shared" si="463"/>
        <v>-862864.58999999985</v>
      </c>
      <c r="CE103" s="416">
        <f t="shared" si="464"/>
        <v>-3404135.4000000004</v>
      </c>
      <c r="CF103" s="93">
        <f t="shared" si="464"/>
        <v>905929.78999999911</v>
      </c>
      <c r="CG103" s="93">
        <f t="shared" si="464"/>
        <v>3942594.4499999993</v>
      </c>
      <c r="CH103" s="93">
        <f t="shared" si="464"/>
        <v>2701430.7899999991</v>
      </c>
      <c r="CI103" s="93">
        <f t="shared" si="464"/>
        <v>-385514.05999999959</v>
      </c>
      <c r="CJ103" s="234">
        <f t="shared" si="464"/>
        <v>-694370.19000000041</v>
      </c>
      <c r="CK103" s="234">
        <f t="shared" si="464"/>
        <v>-81195.819999999832</v>
      </c>
      <c r="CL103" s="234">
        <f t="shared" si="464"/>
        <v>624574.26000000024</v>
      </c>
      <c r="CM103" s="234">
        <f t="shared" si="464"/>
        <v>335460.70999999996</v>
      </c>
      <c r="CN103" s="234">
        <f t="shared" si="464"/>
        <v>195540</v>
      </c>
      <c r="CO103" s="234">
        <f t="shared" si="465"/>
        <v>505628.93999999994</v>
      </c>
      <c r="CP103" s="373">
        <f t="shared" si="465"/>
        <v>640654.59999999963</v>
      </c>
      <c r="CQ103" s="342">
        <f t="shared" si="465"/>
        <v>1643673</v>
      </c>
      <c r="CR103" s="247">
        <f t="shared" si="465"/>
        <v>5400811</v>
      </c>
      <c r="CS103" s="247">
        <f t="shared" si="465"/>
        <v>2251692.2300000004</v>
      </c>
      <c r="CT103" s="247">
        <f t="shared" si="465"/>
        <v>3299746.8900000006</v>
      </c>
      <c r="CU103" s="247">
        <f t="shared" si="465"/>
        <v>3236730.3499999996</v>
      </c>
      <c r="CV103" s="247">
        <f t="shared" si="465"/>
        <v>1814901.8600000003</v>
      </c>
      <c r="CW103" s="247">
        <f t="shared" si="465"/>
        <v>1090297</v>
      </c>
      <c r="CX103" s="247">
        <f t="shared" si="465"/>
        <v>995567.81999999983</v>
      </c>
      <c r="CY103" s="247">
        <f t="shared" si="466"/>
        <v>446136</v>
      </c>
      <c r="CZ103" s="247">
        <f t="shared" si="466"/>
        <v>1380863</v>
      </c>
      <c r="DA103" s="247">
        <f t="shared" si="466"/>
        <v>1651728</v>
      </c>
      <c r="DB103" s="373">
        <f t="shared" si="466"/>
        <v>1790175</v>
      </c>
      <c r="DC103" s="373">
        <f t="shared" si="466"/>
        <v>4789761</v>
      </c>
      <c r="DD103" s="373">
        <f t="shared" si="466"/>
        <v>-534366</v>
      </c>
      <c r="DE103" s="373">
        <f t="shared" si="466"/>
        <v>223459</v>
      </c>
      <c r="DF103" s="373">
        <f t="shared" si="466"/>
        <v>-1268709</v>
      </c>
      <c r="DG103" s="373">
        <f t="shared" si="466"/>
        <v>-929975</v>
      </c>
      <c r="DH103" s="373">
        <f t="shared" si="466"/>
        <v>-532009</v>
      </c>
      <c r="DI103" s="373">
        <f t="shared" si="467"/>
        <v>-833966</v>
      </c>
      <c r="DJ103" s="373">
        <f t="shared" si="467"/>
        <v>-900213</v>
      </c>
      <c r="DK103" s="373">
        <f t="shared" si="467"/>
        <v>-409880</v>
      </c>
      <c r="DL103" s="373">
        <f t="shared" si="467"/>
        <v>-992984</v>
      </c>
      <c r="DM103" s="373">
        <f t="shared" si="467"/>
        <v>-1169409</v>
      </c>
      <c r="DN103" s="373">
        <f t="shared" si="467"/>
        <v>-69952</v>
      </c>
      <c r="DO103" s="373">
        <f t="shared" si="467"/>
        <v>-653845</v>
      </c>
      <c r="DP103" s="373">
        <f t="shared" si="467"/>
        <v>997457</v>
      </c>
      <c r="DQ103" s="373">
        <f t="shared" si="467"/>
        <v>-1463413</v>
      </c>
      <c r="DR103" s="373"/>
      <c r="DS103" s="373"/>
      <c r="DT103" s="373"/>
      <c r="DU103" s="373"/>
      <c r="DV103" s="373"/>
      <c r="DW103" s="373"/>
      <c r="DX103" s="373"/>
      <c r="DY103" s="373"/>
      <c r="DZ103" s="373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16539752</v>
      </c>
    </row>
    <row r="104" spans="1:132" s="31" customFormat="1" ht="1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299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299">
        <v>8797527</v>
      </c>
      <c r="BI104" s="473">
        <v>15375883</v>
      </c>
      <c r="BJ104" s="536">
        <v>17187565</v>
      </c>
      <c r="BK104" s="299">
        <v>16702501</v>
      </c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63"/>
        <v>-1582975.0500000007</v>
      </c>
      <c r="BV104" s="93">
        <f t="shared" si="463"/>
        <v>-4913437.1899999995</v>
      </c>
      <c r="BW104" s="93">
        <f t="shared" si="463"/>
        <v>-2006247.4199999999</v>
      </c>
      <c r="BX104" s="93">
        <f t="shared" si="463"/>
        <v>175360.36000000034</v>
      </c>
      <c r="BY104" s="93">
        <f t="shared" si="463"/>
        <v>-481978.47999999998</v>
      </c>
      <c r="BZ104" s="93">
        <f t="shared" si="463"/>
        <v>-810232.20999999996</v>
      </c>
      <c r="CA104" s="93">
        <f t="shared" si="463"/>
        <v>-761424.37000000011</v>
      </c>
      <c r="CB104" s="93">
        <f t="shared" si="463"/>
        <v>-960905.33000000007</v>
      </c>
      <c r="CC104" s="93">
        <f t="shared" si="463"/>
        <v>-170126.90999999968</v>
      </c>
      <c r="CD104" s="393">
        <f t="shared" si="463"/>
        <v>-720116.23000000045</v>
      </c>
      <c r="CE104" s="416">
        <f t="shared" si="464"/>
        <v>-4095230.3000000007</v>
      </c>
      <c r="CF104" s="93">
        <f t="shared" si="464"/>
        <v>822396.91000000015</v>
      </c>
      <c r="CG104" s="93">
        <f t="shared" si="464"/>
        <v>3898447.4400000013</v>
      </c>
      <c r="CH104" s="93">
        <f t="shared" si="464"/>
        <v>2927600.6500000004</v>
      </c>
      <c r="CI104" s="93">
        <f t="shared" si="464"/>
        <v>-370907.66999999993</v>
      </c>
      <c r="CJ104" s="234">
        <f t="shared" si="464"/>
        <v>-584377.61000000034</v>
      </c>
      <c r="CK104" s="234">
        <f t="shared" si="464"/>
        <v>106529.4700000002</v>
      </c>
      <c r="CL104" s="234">
        <f t="shared" si="464"/>
        <v>893168.75999999978</v>
      </c>
      <c r="CM104" s="234">
        <f t="shared" si="464"/>
        <v>457000.16000000015</v>
      </c>
      <c r="CN104" s="234">
        <f t="shared" si="464"/>
        <v>136435</v>
      </c>
      <c r="CO104" s="234">
        <f t="shared" si="465"/>
        <v>355997.33999999985</v>
      </c>
      <c r="CP104" s="373">
        <f t="shared" si="465"/>
        <v>442496.5</v>
      </c>
      <c r="CQ104" s="342">
        <f t="shared" si="465"/>
        <v>1793143</v>
      </c>
      <c r="CR104" s="247">
        <f t="shared" si="465"/>
        <v>5844985</v>
      </c>
      <c r="CS104" s="247">
        <f t="shared" si="465"/>
        <v>1748850.9399999995</v>
      </c>
      <c r="CT104" s="247">
        <f t="shared" si="465"/>
        <v>3338017.3399999999</v>
      </c>
      <c r="CU104" s="247">
        <f t="shared" si="465"/>
        <v>2473878.3200000003</v>
      </c>
      <c r="CV104" s="247">
        <f t="shared" si="465"/>
        <v>2150828.1900000004</v>
      </c>
      <c r="CW104" s="247">
        <f t="shared" si="465"/>
        <v>1164188</v>
      </c>
      <c r="CX104" s="247">
        <f t="shared" si="465"/>
        <v>1034247.5</v>
      </c>
      <c r="CY104" s="247">
        <f t="shared" si="466"/>
        <v>472771</v>
      </c>
      <c r="CZ104" s="247">
        <f t="shared" si="466"/>
        <v>1735629</v>
      </c>
      <c r="DA104" s="247">
        <f t="shared" si="466"/>
        <v>2388875</v>
      </c>
      <c r="DB104" s="373">
        <f t="shared" si="466"/>
        <v>2181372</v>
      </c>
      <c r="DC104" s="373">
        <f t="shared" si="466"/>
        <v>5447986</v>
      </c>
      <c r="DD104" s="373">
        <f t="shared" si="466"/>
        <v>-182742</v>
      </c>
      <c r="DE104" s="373">
        <f t="shared" si="466"/>
        <v>333879</v>
      </c>
      <c r="DF104" s="373">
        <f t="shared" si="466"/>
        <v>-1505852</v>
      </c>
      <c r="DG104" s="373">
        <f t="shared" si="466"/>
        <v>228773</v>
      </c>
      <c r="DH104" s="373">
        <f t="shared" si="466"/>
        <v>-709446</v>
      </c>
      <c r="DI104" s="373">
        <f t="shared" si="467"/>
        <v>-763252</v>
      </c>
      <c r="DJ104" s="373">
        <f t="shared" si="467"/>
        <v>-1005697</v>
      </c>
      <c r="DK104" s="373">
        <f t="shared" si="467"/>
        <v>-328098</v>
      </c>
      <c r="DL104" s="373">
        <f t="shared" si="467"/>
        <v>-1141186</v>
      </c>
      <c r="DM104" s="373">
        <f t="shared" si="467"/>
        <v>-1660787</v>
      </c>
      <c r="DN104" s="373">
        <f t="shared" si="467"/>
        <v>-284488</v>
      </c>
      <c r="DO104" s="373">
        <f t="shared" si="467"/>
        <v>-696465</v>
      </c>
      <c r="DP104" s="373">
        <f t="shared" si="467"/>
        <v>212751</v>
      </c>
      <c r="DQ104" s="373">
        <f t="shared" si="467"/>
        <v>-1854358</v>
      </c>
      <c r="DR104" s="373"/>
      <c r="DS104" s="373"/>
      <c r="DT104" s="373"/>
      <c r="DU104" s="373"/>
      <c r="DV104" s="373"/>
      <c r="DW104" s="373"/>
      <c r="DX104" s="373"/>
      <c r="DY104" s="373"/>
      <c r="DZ104" s="373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16702501</v>
      </c>
    </row>
    <row r="105" spans="1:132" s="31" customFormat="1" ht="1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299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299">
        <v>25080731</v>
      </c>
      <c r="BI105" s="473">
        <v>52954693</v>
      </c>
      <c r="BJ105" s="536">
        <v>57844636</v>
      </c>
      <c r="BK105" s="299">
        <v>51207509</v>
      </c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63"/>
        <v>3320471.8699999973</v>
      </c>
      <c r="BV105" s="93">
        <f t="shared" si="463"/>
        <v>-13218997.399999999</v>
      </c>
      <c r="BW105" s="93">
        <f t="shared" si="463"/>
        <v>-13652473.629999999</v>
      </c>
      <c r="BX105" s="93">
        <f t="shared" si="463"/>
        <v>4021149.2699999996</v>
      </c>
      <c r="BY105" s="93">
        <f t="shared" si="463"/>
        <v>-2279511.9299999997</v>
      </c>
      <c r="BZ105" s="93">
        <f t="shared" si="463"/>
        <v>-1685774.4700000007</v>
      </c>
      <c r="CA105" s="93">
        <f t="shared" si="463"/>
        <v>-4426290.0800000001</v>
      </c>
      <c r="CB105" s="93">
        <f t="shared" si="463"/>
        <v>-3577260.0199999996</v>
      </c>
      <c r="CC105" s="93">
        <f t="shared" si="463"/>
        <v>1576046.2799999993</v>
      </c>
      <c r="CD105" s="393">
        <f t="shared" si="463"/>
        <v>-1612286.5500000007</v>
      </c>
      <c r="CE105" s="416">
        <f t="shared" si="464"/>
        <v>-13640705.75</v>
      </c>
      <c r="CF105" s="93">
        <f t="shared" si="464"/>
        <v>5236280.25</v>
      </c>
      <c r="CG105" s="93">
        <f t="shared" si="464"/>
        <v>8462595.0700000003</v>
      </c>
      <c r="CH105" s="93">
        <f t="shared" si="464"/>
        <v>6750625.0799999982</v>
      </c>
      <c r="CI105" s="93">
        <f t="shared" si="464"/>
        <v>4175289.1999999993</v>
      </c>
      <c r="CJ105" s="234">
        <f t="shared" si="464"/>
        <v>-5028349.8099999987</v>
      </c>
      <c r="CK105" s="234">
        <f t="shared" si="464"/>
        <v>136075.84999999963</v>
      </c>
      <c r="CL105" s="234">
        <f t="shared" si="464"/>
        <v>3489805.2100000009</v>
      </c>
      <c r="CM105" s="234">
        <f t="shared" si="464"/>
        <v>504073.91000000015</v>
      </c>
      <c r="CN105" s="234">
        <f t="shared" si="464"/>
        <v>-637256</v>
      </c>
      <c r="CO105" s="234">
        <f t="shared" si="465"/>
        <v>-124022.33000000007</v>
      </c>
      <c r="CP105" s="373">
        <f t="shared" si="465"/>
        <v>804276.03000000119</v>
      </c>
      <c r="CQ105" s="342">
        <f t="shared" si="465"/>
        <v>1562960</v>
      </c>
      <c r="CR105" s="247">
        <f t="shared" si="465"/>
        <v>14594404</v>
      </c>
      <c r="CS105" s="247">
        <f t="shared" si="465"/>
        <v>8625388.0600000024</v>
      </c>
      <c r="CT105" s="247">
        <f t="shared" si="465"/>
        <v>10938163.82</v>
      </c>
      <c r="CU105" s="247">
        <f t="shared" si="465"/>
        <v>6038960.1099999994</v>
      </c>
      <c r="CV105" s="247">
        <f t="shared" si="465"/>
        <v>6529541.6499999985</v>
      </c>
      <c r="CW105" s="247">
        <f t="shared" si="465"/>
        <v>3353379</v>
      </c>
      <c r="CX105" s="247">
        <f t="shared" si="465"/>
        <v>2862364.6999999993</v>
      </c>
      <c r="CY105" s="247">
        <f t="shared" si="466"/>
        <v>1670183</v>
      </c>
      <c r="CZ105" s="247">
        <f t="shared" si="466"/>
        <v>7394382</v>
      </c>
      <c r="DA105" s="247">
        <f t="shared" si="466"/>
        <v>5947066</v>
      </c>
      <c r="DB105" s="373">
        <f t="shared" si="466"/>
        <v>9630145</v>
      </c>
      <c r="DC105" s="373">
        <f t="shared" si="466"/>
        <v>16645274</v>
      </c>
      <c r="DD105" s="373">
        <f t="shared" si="466"/>
        <v>5025870</v>
      </c>
      <c r="DE105" s="373">
        <f t="shared" si="466"/>
        <v>442572</v>
      </c>
      <c r="DF105" s="373">
        <f t="shared" si="466"/>
        <v>-2550346</v>
      </c>
      <c r="DG105" s="373">
        <f t="shared" si="466"/>
        <v>3312592</v>
      </c>
      <c r="DH105" s="373">
        <f t="shared" si="466"/>
        <v>235216</v>
      </c>
      <c r="DI105" s="373">
        <f t="shared" si="467"/>
        <v>1056874</v>
      </c>
      <c r="DJ105" s="373">
        <f t="shared" si="467"/>
        <v>-2839604</v>
      </c>
      <c r="DK105" s="373">
        <f t="shared" si="467"/>
        <v>525164</v>
      </c>
      <c r="DL105" s="373">
        <f t="shared" si="467"/>
        <v>-3492900</v>
      </c>
      <c r="DM105" s="373">
        <f t="shared" si="467"/>
        <v>-2866734</v>
      </c>
      <c r="DN105" s="373">
        <f t="shared" si="467"/>
        <v>-5866383</v>
      </c>
      <c r="DO105" s="373">
        <f t="shared" si="467"/>
        <v>5013895</v>
      </c>
      <c r="DP105" s="373">
        <f t="shared" si="467"/>
        <v>1731402</v>
      </c>
      <c r="DQ105" s="373">
        <f t="shared" si="467"/>
        <v>-9165031</v>
      </c>
      <c r="DR105" s="373"/>
      <c r="DS105" s="373"/>
      <c r="DT105" s="373"/>
      <c r="DU105" s="373"/>
      <c r="DV105" s="373"/>
      <c r="DW105" s="373"/>
      <c r="DX105" s="373"/>
      <c r="DY105" s="373"/>
      <c r="DZ105" s="373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51207509</v>
      </c>
    </row>
    <row r="106" spans="1:132" s="123" customFormat="1" ht="15">
      <c r="A106" s="140"/>
      <c r="B106" s="32" t="s">
        <v>144</v>
      </c>
      <c r="C106" s="124">
        <f>SUM(C101:C105)</f>
        <v>174183513.78</v>
      </c>
      <c r="D106" s="125">
        <f t="shared" si="468" ref="D106:EB120">SUM(D101:D105)</f>
        <v>159039386.01999998</v>
      </c>
      <c r="E106" s="125">
        <f t="shared" si="468"/>
        <v>130565127.69999999</v>
      </c>
      <c r="F106" s="126">
        <f t="shared" si="468"/>
        <v>76846294.310000002</v>
      </c>
      <c r="G106" s="125">
        <f t="shared" si="468"/>
        <v>61608735.079999998</v>
      </c>
      <c r="H106" s="125">
        <f t="shared" si="468"/>
        <v>50922890.300000004</v>
      </c>
      <c r="I106" s="125">
        <f t="shared" si="468"/>
        <v>49972372.520000003</v>
      </c>
      <c r="J106" s="125">
        <f t="shared" si="468"/>
        <v>53039413.189999998</v>
      </c>
      <c r="K106" s="125">
        <f t="shared" si="468"/>
        <v>53997515.090000004</v>
      </c>
      <c r="L106" s="127">
        <f t="shared" si="468"/>
        <v>110838126.36999999</v>
      </c>
      <c r="M106" s="125">
        <f t="shared" si="468"/>
        <v>166653369.01999998</v>
      </c>
      <c r="N106" s="125">
        <f t="shared" si="468"/>
        <v>147100148.53</v>
      </c>
      <c r="O106" s="125">
        <f t="shared" si="468"/>
        <v>167031350.06999999</v>
      </c>
      <c r="P106" s="125">
        <f t="shared" si="468"/>
        <v>123272014.70000002</v>
      </c>
      <c r="Q106" s="125">
        <f t="shared" si="468"/>
        <v>113780177.83999999</v>
      </c>
      <c r="R106" s="125">
        <f t="shared" si="468"/>
        <v>80479925.100000009</v>
      </c>
      <c r="S106" s="125">
        <f t="shared" si="468"/>
        <v>54711975.32</v>
      </c>
      <c r="T106" s="125">
        <f t="shared" si="468"/>
        <v>45762776.400000006</v>
      </c>
      <c r="U106" s="125">
        <f t="shared" si="468"/>
        <v>43489213.689999998</v>
      </c>
      <c r="V106" s="125">
        <f t="shared" si="468"/>
        <v>44357349</v>
      </c>
      <c r="W106" s="125">
        <f t="shared" si="468"/>
        <v>55924095.760000005</v>
      </c>
      <c r="X106" s="127">
        <f t="shared" si="468"/>
        <v>103273232.75000001</v>
      </c>
      <c r="Y106" s="125">
        <f t="shared" si="468"/>
        <v>137030268</v>
      </c>
      <c r="Z106" s="125">
        <f t="shared" si="468"/>
        <v>164067891</v>
      </c>
      <c r="AA106" s="125">
        <f t="shared" si="468"/>
        <v>210368311.31999999</v>
      </c>
      <c r="AB106" s="125">
        <f t="shared" si="468"/>
        <v>144563079.37</v>
      </c>
      <c r="AC106" s="125">
        <f t="shared" si="468"/>
        <v>112512679.11999999</v>
      </c>
      <c r="AD106" s="125">
        <f t="shared" si="468"/>
        <v>76431221.710000008</v>
      </c>
      <c r="AE106" s="125">
        <f t="shared" si="468"/>
        <v>58057233</v>
      </c>
      <c r="AF106" s="125">
        <f t="shared" si="468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0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0">
        <v>135462943</v>
      </c>
      <c r="BI106" s="474">
        <v>214067664</v>
      </c>
      <c r="BJ106" s="537">
        <v>241911658</v>
      </c>
      <c r="BK106" s="300">
        <v>225376694</v>
      </c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72"/>
        <v>-7152163.7100000009</v>
      </c>
      <c r="BV106" s="128">
        <f t="shared" si="469" ref="BV106:BW106">SUM(BV101:BV105)</f>
        <v>-35767371.32</v>
      </c>
      <c r="BW106" s="128">
        <f t="shared" si="469"/>
        <v>-16784949.859999999</v>
      </c>
      <c r="BX106" s="128">
        <f t="shared" si="470" ref="BX106:BY106">SUM(BX101:BX105)</f>
        <v>3633630.79</v>
      </c>
      <c r="BY106" s="128">
        <f t="shared" si="470"/>
        <v>-6896759.7599999961</v>
      </c>
      <c r="BZ106" s="128">
        <f t="shared" si="471" ref="BZ106:CH106">SUM(BZ101:BZ105)</f>
        <v>-5160113.8999999994</v>
      </c>
      <c r="CA106" s="128">
        <f t="shared" si="471"/>
        <v>-6483158.8299999991</v>
      </c>
      <c r="CB106" s="128">
        <f t="shared" si="471"/>
        <v>-8682064.1899999976</v>
      </c>
      <c r="CC106" s="128">
        <f t="shared" si="471"/>
        <v>1926580.6700000013</v>
      </c>
      <c r="CD106" s="394">
        <f t="shared" si="471"/>
        <v>-7564893.6199999917</v>
      </c>
      <c r="CE106" s="417">
        <f t="shared" si="471"/>
        <v>-29623101.019999996</v>
      </c>
      <c r="CF106" s="128">
        <f t="shared" si="471"/>
        <v>16967742.469999995</v>
      </c>
      <c r="CG106" s="128">
        <f t="shared" si="471"/>
        <v>43336961.250000007</v>
      </c>
      <c r="CH106" s="128">
        <f t="shared" si="471"/>
        <v>21291064.670000006</v>
      </c>
      <c r="CI106" s="128">
        <f t="shared" si="472" ref="CI106:CJ106">SUM(CI101:CI105)</f>
        <v>-1267498.7199999988</v>
      </c>
      <c r="CJ106" s="235">
        <f t="shared" si="472"/>
        <v>-4048703.3900000006</v>
      </c>
      <c r="CK106" s="235">
        <f t="shared" si="473" ref="CK106:CL106">SUM(CK101:CK105)</f>
        <v>3345257.6799999988</v>
      </c>
      <c r="CL106" s="235">
        <f t="shared" si="473"/>
        <v>9281576.2599999998</v>
      </c>
      <c r="CM106" s="235">
        <f t="shared" si="474" ref="CM106:CN106">SUM(CM101:CM105)</f>
        <v>2785550.3100000005</v>
      </c>
      <c r="CN106" s="235">
        <f t="shared" si="474"/>
        <v>714375</v>
      </c>
      <c r="CO106" s="235">
        <f t="shared" si="475" ref="CO106:CQ106">SUM(CO101:CO105)</f>
        <v>5671211.2400000021</v>
      </c>
      <c r="CP106" s="374">
        <f t="shared" si="475"/>
        <v>13478359.249999994</v>
      </c>
      <c r="CQ106" s="343">
        <f t="shared" si="475"/>
        <v>24076810</v>
      </c>
      <c r="CR106" s="260">
        <f t="shared" si="476" ref="CR106">SUM(CR101:CR105)</f>
        <v>62566860</v>
      </c>
      <c r="CS106" s="260">
        <f t="shared" si="477" ref="CS106">SUM(CS101:CS105)</f>
        <v>33130370.68</v>
      </c>
      <c r="CT106" s="260">
        <f t="shared" si="478" ref="CT106">SUM(CT101:CT105)</f>
        <v>35704785.629999995</v>
      </c>
      <c r="CU106" s="260">
        <f t="shared" si="479" ref="CU106">SUM(CU101:CU105)</f>
        <v>33280413.880000003</v>
      </c>
      <c r="CV106" s="260">
        <f t="shared" si="480" ref="CV106">SUM(CV101:CV105)</f>
        <v>24153923.289999999</v>
      </c>
      <c r="CW106" s="260">
        <f t="shared" si="481" ref="CW106">SUM(CW101:CW105)</f>
        <v>13050834</v>
      </c>
      <c r="CX106" s="260">
        <f t="shared" si="482" ref="CX106">SUM(CX101:CX105)</f>
        <v>15435909.34</v>
      </c>
      <c r="CY106" s="260">
        <f t="shared" si="483" ref="CY106">SUM(CY101:CY105)</f>
        <v>10297574</v>
      </c>
      <c r="CZ106" s="260">
        <f t="shared" si="484" ref="CZ106">SUM(CZ101:CZ105)</f>
        <v>22201854</v>
      </c>
      <c r="DA106" s="260">
        <f t="shared" si="485" ref="DA106">SUM(DA101:DA105)</f>
        <v>20830567</v>
      </c>
      <c r="DB106" s="374">
        <f t="shared" si="486" ref="DB106">SUM(DB101:DB105)</f>
        <v>21921722</v>
      </c>
      <c r="DC106" s="374">
        <f t="shared" si="487" ref="DC106">SUM(DC101:DC105)</f>
        <v>51771214</v>
      </c>
      <c r="DD106" s="374">
        <f t="shared" si="488" ref="DD106">SUM(DD101:DD105)</f>
        <v>1117394</v>
      </c>
      <c r="DE106" s="374">
        <f t="shared" si="489" ref="DE106">SUM(DE101:DE105)</f>
        <v>3461032</v>
      </c>
      <c r="DF106" s="374">
        <f t="shared" si="490" ref="DF106:DG106">SUM(DF101:DF105)</f>
        <v>-4759321</v>
      </c>
      <c r="DG106" s="374">
        <f t="shared" si="490"/>
        <v>8563862</v>
      </c>
      <c r="DH106" s="374">
        <f t="shared" si="491" ref="DH106">SUM(DH101:DH105)</f>
        <v>-7480326</v>
      </c>
      <c r="DI106" s="374">
        <f t="shared" si="492" ref="DI106">SUM(DI101:DI105)</f>
        <v>-5782351</v>
      </c>
      <c r="DJ106" s="374">
        <f t="shared" si="493" ref="DJ106:DK106">SUM(DJ101:DJ105)</f>
        <v>-10108099</v>
      </c>
      <c r="DK106" s="374">
        <f t="shared" si="493"/>
        <v>-3828844</v>
      </c>
      <c r="DL106" s="374">
        <f t="shared" si="494" ref="DL106:DM106">SUM(DL101:DL105)</f>
        <v>-10931296</v>
      </c>
      <c r="DM106" s="374">
        <f t="shared" si="494"/>
        <v>-11124474</v>
      </c>
      <c r="DN106" s="374">
        <f t="shared" si="495" ref="DN106:DO106">SUM(DN101:DN105)</f>
        <v>-3210371</v>
      </c>
      <c r="DO106" s="374">
        <f t="shared" si="495"/>
        <v>1189372</v>
      </c>
      <c r="DP106" s="374">
        <f t="shared" si="496" ref="DP106:DQ106">SUM(DP101:DP105)</f>
        <v>14159513</v>
      </c>
      <c r="DQ106" s="374">
        <f t="shared" si="496"/>
        <v>-21583020</v>
      </c>
      <c r="DR106" s="374"/>
      <c r="DS106" s="374"/>
      <c r="DT106" s="374"/>
      <c r="DU106" s="374"/>
      <c r="DV106" s="374"/>
      <c r="DW106" s="374"/>
      <c r="DX106" s="374"/>
      <c r="DY106" s="374"/>
      <c r="DZ106" s="374"/>
      <c r="EB106" s="38">
        <f t="shared" si="468"/>
        <v>225376694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530"/>
      <c r="BK107" s="293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367"/>
      <c r="DS107" s="367"/>
      <c r="DT107" s="367"/>
      <c r="DU107" s="367"/>
      <c r="DV107" s="367"/>
      <c r="DW107" s="367"/>
      <c r="DX107" s="367"/>
      <c r="DY107" s="367"/>
      <c r="DZ107" s="367"/>
      <c r="EB107" s="83"/>
    </row>
    <row r="108" spans="1:132" s="52" customFormat="1" ht="1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1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1">
        <v>477018</v>
      </c>
      <c r="BI108" s="475">
        <v>545780</v>
      </c>
      <c r="BJ108" s="538">
        <v>523274</v>
      </c>
      <c r="BK108" s="301">
        <v>523694</v>
      </c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97" ref="BU108:CD112">O108-C108</f>
        <v>83586</v>
      </c>
      <c r="BV108" s="98">
        <f t="shared" si="497"/>
        <v>32464</v>
      </c>
      <c r="BW108" s="98">
        <f t="shared" si="497"/>
        <v>47471</v>
      </c>
      <c r="BX108" s="98">
        <f t="shared" si="497"/>
        <v>83526</v>
      </c>
      <c r="BY108" s="98">
        <f t="shared" si="497"/>
        <v>27243</v>
      </c>
      <c r="BZ108" s="98">
        <f t="shared" si="497"/>
        <v>38012</v>
      </c>
      <c r="CA108" s="98">
        <f t="shared" si="497"/>
        <v>46678</v>
      </c>
      <c r="CB108" s="98">
        <f t="shared" si="497"/>
        <v>-23439</v>
      </c>
      <c r="CC108" s="98">
        <f t="shared" si="497"/>
        <v>29833</v>
      </c>
      <c r="CD108" s="395">
        <f t="shared" si="497"/>
        <v>16198</v>
      </c>
      <c r="CE108" s="418">
        <f t="shared" si="498" ref="CE108:CN112">Y108-M108</f>
        <v>-51014</v>
      </c>
      <c r="CF108" s="98">
        <f t="shared" si="498"/>
        <v>3035</v>
      </c>
      <c r="CG108" s="98">
        <f t="shared" si="498"/>
        <v>22501</v>
      </c>
      <c r="CH108" s="98">
        <f t="shared" si="498"/>
        <v>-1230</v>
      </c>
      <c r="CI108" s="98">
        <f t="shared" si="498"/>
        <v>-15579</v>
      </c>
      <c r="CJ108" s="236">
        <f t="shared" si="498"/>
        <v>7261</v>
      </c>
      <c r="CK108" s="236">
        <f t="shared" si="498"/>
        <v>-7116</v>
      </c>
      <c r="CL108" s="236">
        <f t="shared" si="498"/>
        <v>10192</v>
      </c>
      <c r="CM108" s="236">
        <f t="shared" si="498"/>
        <v>-22257</v>
      </c>
      <c r="CN108" s="236">
        <f t="shared" si="498"/>
        <v>-1449</v>
      </c>
      <c r="CO108" s="236">
        <f t="shared" si="499" ref="CO108:CX112">AI108-W108</f>
        <v>17837</v>
      </c>
      <c r="CP108" s="375">
        <f t="shared" si="499"/>
        <v>-18145</v>
      </c>
      <c r="CQ108" s="344">
        <f t="shared" si="499"/>
        <v>40624</v>
      </c>
      <c r="CR108" s="261">
        <f t="shared" si="499"/>
        <v>35996</v>
      </c>
      <c r="CS108" s="261">
        <f t="shared" si="499"/>
        <v>982</v>
      </c>
      <c r="CT108" s="261">
        <f t="shared" si="499"/>
        <v>-14524</v>
      </c>
      <c r="CU108" s="261">
        <f t="shared" si="499"/>
        <v>-6409</v>
      </c>
      <c r="CV108" s="261">
        <f t="shared" si="499"/>
        <v>8527</v>
      </c>
      <c r="CW108" s="261">
        <f t="shared" si="499"/>
        <v>-8698</v>
      </c>
      <c r="CX108" s="261">
        <f t="shared" si="499"/>
        <v>16291</v>
      </c>
      <c r="CY108" s="261">
        <f t="shared" si="500" ref="CY108:DH112">AS108-AG108</f>
        <v>16796</v>
      </c>
      <c r="CZ108" s="261">
        <f t="shared" si="500"/>
        <v>7072</v>
      </c>
      <c r="DA108" s="261">
        <f t="shared" si="500"/>
        <v>-2633</v>
      </c>
      <c r="DB108" s="375">
        <f t="shared" si="500"/>
        <v>-16029</v>
      </c>
      <c r="DC108" s="375">
        <f t="shared" si="500"/>
        <v>8502</v>
      </c>
      <c r="DD108" s="375">
        <f t="shared" si="500"/>
        <v>-29416</v>
      </c>
      <c r="DE108" s="375">
        <f t="shared" si="500"/>
        <v>-10890</v>
      </c>
      <c r="DF108" s="375">
        <f t="shared" si="500"/>
        <v>-23561</v>
      </c>
      <c r="DG108" s="375">
        <f t="shared" si="500"/>
        <v>64702</v>
      </c>
      <c r="DH108" s="375">
        <f t="shared" si="500"/>
        <v>-18515</v>
      </c>
      <c r="DI108" s="375">
        <f t="shared" si="501" ref="DI108:DQ112">BC108-AQ108</f>
        <v>-29174</v>
      </c>
      <c r="DJ108" s="375">
        <f t="shared" si="501"/>
        <v>-4483</v>
      </c>
      <c r="DK108" s="375">
        <f t="shared" si="501"/>
        <v>-27842</v>
      </c>
      <c r="DL108" s="375">
        <f t="shared" si="501"/>
        <v>6686</v>
      </c>
      <c r="DM108" s="375">
        <f t="shared" si="501"/>
        <v>4044</v>
      </c>
      <c r="DN108" s="375">
        <f t="shared" si="501"/>
        <v>-20787</v>
      </c>
      <c r="DO108" s="375">
        <f t="shared" si="501"/>
        <v>23912</v>
      </c>
      <c r="DP108" s="375">
        <f t="shared" si="501"/>
        <v>23370</v>
      </c>
      <c r="DQ108" s="375">
        <f t="shared" si="501"/>
        <v>-38656</v>
      </c>
      <c r="DR108" s="375"/>
      <c r="DS108" s="375"/>
      <c r="DT108" s="375"/>
      <c r="DU108" s="375"/>
      <c r="DV108" s="375"/>
      <c r="DW108" s="375"/>
      <c r="DX108" s="375"/>
      <c r="DY108" s="375"/>
      <c r="DZ108" s="375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523694</v>
      </c>
    </row>
    <row r="109" spans="1:132" s="52" customFormat="1" ht="1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1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1">
        <v>38358</v>
      </c>
      <c r="BI109" s="475">
        <v>46240</v>
      </c>
      <c r="BJ109" s="538">
        <v>47997</v>
      </c>
      <c r="BK109" s="301">
        <v>47532</v>
      </c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97"/>
        <v>887</v>
      </c>
      <c r="BV109" s="98">
        <f t="shared" si="497"/>
        <v>-3293</v>
      </c>
      <c r="BW109" s="98">
        <f t="shared" si="497"/>
        <v>5815</v>
      </c>
      <c r="BX109" s="98">
        <f t="shared" si="497"/>
        <v>-7271</v>
      </c>
      <c r="BY109" s="98">
        <f t="shared" si="497"/>
        <v>706</v>
      </c>
      <c r="BZ109" s="98">
        <f t="shared" si="497"/>
        <v>1404</v>
      </c>
      <c r="CA109" s="98">
        <f t="shared" si="497"/>
        <v>2100</v>
      </c>
      <c r="CB109" s="98">
        <f t="shared" si="497"/>
        <v>-1229</v>
      </c>
      <c r="CC109" s="98">
        <f t="shared" si="497"/>
        <v>2312</v>
      </c>
      <c r="CD109" s="395">
        <f t="shared" si="497"/>
        <v>3644</v>
      </c>
      <c r="CE109" s="418">
        <f t="shared" si="498"/>
        <v>-336</v>
      </c>
      <c r="CF109" s="98">
        <f t="shared" si="498"/>
        <v>1179</v>
      </c>
      <c r="CG109" s="98">
        <f t="shared" si="498"/>
        <v>12925</v>
      </c>
      <c r="CH109" s="98">
        <f t="shared" si="498"/>
        <v>2714</v>
      </c>
      <c r="CI109" s="98">
        <f t="shared" si="498"/>
        <v>4832</v>
      </c>
      <c r="CJ109" s="236">
        <f t="shared" si="498"/>
        <v>9434</v>
      </c>
      <c r="CK109" s="236">
        <f t="shared" si="498"/>
        <v>4249</v>
      </c>
      <c r="CL109" s="236">
        <f t="shared" si="498"/>
        <v>6487</v>
      </c>
      <c r="CM109" s="236">
        <f t="shared" si="498"/>
        <v>3436</v>
      </c>
      <c r="CN109" s="236">
        <f t="shared" si="498"/>
        <v>4281</v>
      </c>
      <c r="CO109" s="236">
        <f t="shared" si="499"/>
        <v>9775</v>
      </c>
      <c r="CP109" s="375">
        <f t="shared" si="499"/>
        <v>10055</v>
      </c>
      <c r="CQ109" s="344">
        <f t="shared" si="499"/>
        <v>4607</v>
      </c>
      <c r="CR109" s="261">
        <f t="shared" si="499"/>
        <v>3284</v>
      </c>
      <c r="CS109" s="261">
        <f t="shared" si="499"/>
        <v>1404</v>
      </c>
      <c r="CT109" s="261">
        <f t="shared" si="499"/>
        <v>4289</v>
      </c>
      <c r="CU109" s="261">
        <f t="shared" si="499"/>
        <v>3998</v>
      </c>
      <c r="CV109" s="261">
        <f t="shared" si="499"/>
        <v>1664</v>
      </c>
      <c r="CW109" s="261">
        <f t="shared" si="499"/>
        <v>79</v>
      </c>
      <c r="CX109" s="261">
        <f t="shared" si="499"/>
        <v>2567</v>
      </c>
      <c r="CY109" s="261">
        <f t="shared" si="500"/>
        <v>1447</v>
      </c>
      <c r="CZ109" s="261">
        <f t="shared" si="500"/>
        <v>2427</v>
      </c>
      <c r="DA109" s="261">
        <f t="shared" si="500"/>
        <v>-541</v>
      </c>
      <c r="DB109" s="375">
        <f t="shared" si="500"/>
        <v>-5329</v>
      </c>
      <c r="DC109" s="375">
        <f t="shared" si="500"/>
        <v>5214</v>
      </c>
      <c r="DD109" s="375">
        <f t="shared" si="500"/>
        <v>3040</v>
      </c>
      <c r="DE109" s="375">
        <f t="shared" si="500"/>
        <v>947</v>
      </c>
      <c r="DF109" s="375">
        <f t="shared" si="500"/>
        <v>4212</v>
      </c>
      <c r="DG109" s="375">
        <f t="shared" si="500"/>
        <v>11000</v>
      </c>
      <c r="DH109" s="375">
        <f t="shared" si="500"/>
        <v>1325</v>
      </c>
      <c r="DI109" s="375">
        <f t="shared" si="501"/>
        <v>3772</v>
      </c>
      <c r="DJ109" s="375">
        <f t="shared" si="501"/>
        <v>4406</v>
      </c>
      <c r="DK109" s="375">
        <f t="shared" si="501"/>
        <v>2752</v>
      </c>
      <c r="DL109" s="375">
        <f t="shared" si="501"/>
        <v>5319</v>
      </c>
      <c r="DM109" s="375">
        <f t="shared" si="501"/>
        <v>1112</v>
      </c>
      <c r="DN109" s="375">
        <f t="shared" si="501"/>
        <v>2818</v>
      </c>
      <c r="DO109" s="375">
        <f t="shared" si="501"/>
        <v>2207</v>
      </c>
      <c r="DP109" s="375">
        <f t="shared" si="501"/>
        <v>4183</v>
      </c>
      <c r="DQ109" s="375">
        <f t="shared" si="501"/>
        <v>-2253</v>
      </c>
      <c r="DR109" s="375"/>
      <c r="DS109" s="375"/>
      <c r="DT109" s="375"/>
      <c r="DU109" s="375"/>
      <c r="DV109" s="375"/>
      <c r="DW109" s="375"/>
      <c r="DX109" s="375"/>
      <c r="DY109" s="375"/>
      <c r="DZ109" s="375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47532</v>
      </c>
    </row>
    <row r="110" spans="1:132" s="52" customFormat="1" ht="1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1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1">
        <v>28043</v>
      </c>
      <c r="BI110" s="475">
        <v>34833</v>
      </c>
      <c r="BJ110" s="538">
        <v>32524</v>
      </c>
      <c r="BK110" s="301">
        <v>32331</v>
      </c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97"/>
        <v>3449</v>
      </c>
      <c r="BV110" s="98">
        <f t="shared" si="497"/>
        <v>-3794</v>
      </c>
      <c r="BW110" s="98">
        <f t="shared" si="497"/>
        <v>-2821</v>
      </c>
      <c r="BX110" s="98">
        <f t="shared" si="497"/>
        <v>3942</v>
      </c>
      <c r="BY110" s="98">
        <f t="shared" si="497"/>
        <v>1958</v>
      </c>
      <c r="BZ110" s="98">
        <f t="shared" si="497"/>
        <v>83</v>
      </c>
      <c r="CA110" s="98">
        <f t="shared" si="497"/>
        <v>3212</v>
      </c>
      <c r="CB110" s="98">
        <f t="shared" si="497"/>
        <v>-2563</v>
      </c>
      <c r="CC110" s="98">
        <f t="shared" si="497"/>
        <v>1943</v>
      </c>
      <c r="CD110" s="395">
        <f t="shared" si="497"/>
        <v>1388</v>
      </c>
      <c r="CE110" s="418">
        <f t="shared" si="498"/>
        <v>-6956</v>
      </c>
      <c r="CF110" s="98">
        <f t="shared" si="498"/>
        <v>1397</v>
      </c>
      <c r="CG110" s="98">
        <f t="shared" si="498"/>
        <v>4841</v>
      </c>
      <c r="CH110" s="98">
        <f t="shared" si="498"/>
        <v>4105</v>
      </c>
      <c r="CI110" s="98">
        <f t="shared" si="498"/>
        <v>1087</v>
      </c>
      <c r="CJ110" s="236">
        <f t="shared" si="498"/>
        <v>-866</v>
      </c>
      <c r="CK110" s="236">
        <f t="shared" si="498"/>
        <v>-1657</v>
      </c>
      <c r="CL110" s="236">
        <f t="shared" si="498"/>
        <v>2180</v>
      </c>
      <c r="CM110" s="236">
        <f t="shared" si="498"/>
        <v>-1635</v>
      </c>
      <c r="CN110" s="236">
        <f t="shared" si="498"/>
        <v>-2702</v>
      </c>
      <c r="CO110" s="236">
        <f t="shared" si="499"/>
        <v>2293</v>
      </c>
      <c r="CP110" s="375">
        <f t="shared" si="499"/>
        <v>-1735</v>
      </c>
      <c r="CQ110" s="344">
        <f t="shared" si="499"/>
        <v>1458</v>
      </c>
      <c r="CR110" s="261">
        <f t="shared" si="499"/>
        <v>4737</v>
      </c>
      <c r="CS110" s="261">
        <f t="shared" si="499"/>
        <v>-2929</v>
      </c>
      <c r="CT110" s="261">
        <f t="shared" si="499"/>
        <v>195</v>
      </c>
      <c r="CU110" s="261">
        <f t="shared" si="499"/>
        <v>-1185</v>
      </c>
      <c r="CV110" s="261">
        <f t="shared" si="499"/>
        <v>24</v>
      </c>
      <c r="CW110" s="261">
        <f t="shared" si="499"/>
        <v>-468</v>
      </c>
      <c r="CX110" s="261">
        <f t="shared" si="499"/>
        <v>-695</v>
      </c>
      <c r="CY110" s="261">
        <f t="shared" si="500"/>
        <v>-1117</v>
      </c>
      <c r="CZ110" s="261">
        <f t="shared" si="500"/>
        <v>4265</v>
      </c>
      <c r="DA110" s="261">
        <f t="shared" si="500"/>
        <v>-1722</v>
      </c>
      <c r="DB110" s="375">
        <f t="shared" si="500"/>
        <v>-991</v>
      </c>
      <c r="DC110" s="375">
        <f t="shared" si="500"/>
        <v>3736</v>
      </c>
      <c r="DD110" s="375">
        <f t="shared" si="500"/>
        <v>-3591</v>
      </c>
      <c r="DE110" s="375">
        <f t="shared" si="500"/>
        <v>-65</v>
      </c>
      <c r="DF110" s="375">
        <f t="shared" si="500"/>
        <v>-2391</v>
      </c>
      <c r="DG110" s="375">
        <f t="shared" si="500"/>
        <v>2534</v>
      </c>
      <c r="DH110" s="375">
        <f t="shared" si="500"/>
        <v>1287</v>
      </c>
      <c r="DI110" s="375">
        <f t="shared" si="501"/>
        <v>-1110</v>
      </c>
      <c r="DJ110" s="375">
        <f t="shared" si="501"/>
        <v>79</v>
      </c>
      <c r="DK110" s="375">
        <f t="shared" si="501"/>
        <v>559</v>
      </c>
      <c r="DL110" s="375">
        <f t="shared" si="501"/>
        <v>-447</v>
      </c>
      <c r="DM110" s="375">
        <f t="shared" si="501"/>
        <v>1050</v>
      </c>
      <c r="DN110" s="375">
        <f t="shared" si="501"/>
        <v>-1454</v>
      </c>
      <c r="DO110" s="375">
        <f t="shared" si="501"/>
        <v>1084</v>
      </c>
      <c r="DP110" s="375">
        <f t="shared" si="501"/>
        <v>927</v>
      </c>
      <c r="DQ110" s="375">
        <f t="shared" si="501"/>
        <v>-3545</v>
      </c>
      <c r="DR110" s="375"/>
      <c r="DS110" s="375"/>
      <c r="DT110" s="375"/>
      <c r="DU110" s="375"/>
      <c r="DV110" s="375"/>
      <c r="DW110" s="375"/>
      <c r="DX110" s="375"/>
      <c r="DY110" s="375"/>
      <c r="DZ110" s="375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32331</v>
      </c>
    </row>
    <row r="111" spans="1:132" s="52" customFormat="1" ht="1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1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1">
        <v>10241</v>
      </c>
      <c r="BI111" s="475">
        <v>13129</v>
      </c>
      <c r="BJ111" s="538">
        <v>12212</v>
      </c>
      <c r="BK111" s="301">
        <v>12042</v>
      </c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97"/>
        <v>1319</v>
      </c>
      <c r="BV111" s="98">
        <f t="shared" si="497"/>
        <v>-2301</v>
      </c>
      <c r="BW111" s="98">
        <f t="shared" si="497"/>
        <v>-1719</v>
      </c>
      <c r="BX111" s="98">
        <f t="shared" si="497"/>
        <v>1308</v>
      </c>
      <c r="BY111" s="98">
        <f t="shared" si="497"/>
        <v>549</v>
      </c>
      <c r="BZ111" s="98">
        <f t="shared" si="497"/>
        <v>-499</v>
      </c>
      <c r="CA111" s="98">
        <f t="shared" si="497"/>
        <v>972</v>
      </c>
      <c r="CB111" s="98">
        <f t="shared" si="497"/>
        <v>-1618</v>
      </c>
      <c r="CC111" s="98">
        <f t="shared" si="497"/>
        <v>873</v>
      </c>
      <c r="CD111" s="395">
        <f t="shared" si="497"/>
        <v>349</v>
      </c>
      <c r="CE111" s="418">
        <f t="shared" si="498"/>
        <v>-3359</v>
      </c>
      <c r="CF111" s="98">
        <f t="shared" si="498"/>
        <v>270</v>
      </c>
      <c r="CG111" s="98">
        <f t="shared" si="498"/>
        <v>1826</v>
      </c>
      <c r="CH111" s="98">
        <f t="shared" si="498"/>
        <v>1951</v>
      </c>
      <c r="CI111" s="98">
        <f t="shared" si="498"/>
        <v>386</v>
      </c>
      <c r="CJ111" s="236">
        <f t="shared" si="498"/>
        <v>-189</v>
      </c>
      <c r="CK111" s="236">
        <f t="shared" si="498"/>
        <v>-882</v>
      </c>
      <c r="CL111" s="236">
        <f t="shared" si="498"/>
        <v>1120</v>
      </c>
      <c r="CM111" s="236">
        <f t="shared" si="498"/>
        <v>-515</v>
      </c>
      <c r="CN111" s="236">
        <f t="shared" si="498"/>
        <v>-1356</v>
      </c>
      <c r="CO111" s="236">
        <f t="shared" si="499"/>
        <v>949</v>
      </c>
      <c r="CP111" s="375">
        <f t="shared" si="499"/>
        <v>-535</v>
      </c>
      <c r="CQ111" s="344">
        <f t="shared" si="499"/>
        <v>595</v>
      </c>
      <c r="CR111" s="261">
        <f t="shared" si="499"/>
        <v>2537</v>
      </c>
      <c r="CS111" s="261">
        <f t="shared" si="499"/>
        <v>-1210</v>
      </c>
      <c r="CT111" s="261">
        <f t="shared" si="499"/>
        <v>332</v>
      </c>
      <c r="CU111" s="261">
        <f t="shared" si="499"/>
        <v>-688</v>
      </c>
      <c r="CV111" s="261">
        <f t="shared" si="499"/>
        <v>121</v>
      </c>
      <c r="CW111" s="261">
        <f t="shared" si="499"/>
        <v>80</v>
      </c>
      <c r="CX111" s="261">
        <f t="shared" si="499"/>
        <v>-188</v>
      </c>
      <c r="CY111" s="261">
        <f t="shared" si="500"/>
        <v>-514</v>
      </c>
      <c r="CZ111" s="261">
        <f t="shared" si="500"/>
        <v>2253</v>
      </c>
      <c r="DA111" s="261">
        <f t="shared" si="500"/>
        <v>-323</v>
      </c>
      <c r="DB111" s="375">
        <f t="shared" si="500"/>
        <v>-114</v>
      </c>
      <c r="DC111" s="375">
        <f t="shared" si="500"/>
        <v>1924</v>
      </c>
      <c r="DD111" s="375">
        <f t="shared" si="500"/>
        <v>-1641</v>
      </c>
      <c r="DE111" s="375">
        <f t="shared" si="500"/>
        <v>78</v>
      </c>
      <c r="DF111" s="375">
        <f t="shared" si="500"/>
        <v>-1316</v>
      </c>
      <c r="DG111" s="375">
        <f t="shared" si="500"/>
        <v>1439</v>
      </c>
      <c r="DH111" s="375">
        <f t="shared" si="500"/>
        <v>394</v>
      </c>
      <c r="DI111" s="375">
        <f t="shared" si="501"/>
        <v>-163</v>
      </c>
      <c r="DJ111" s="375">
        <f t="shared" si="501"/>
        <v>-136</v>
      </c>
      <c r="DK111" s="375">
        <f t="shared" si="501"/>
        <v>400</v>
      </c>
      <c r="DL111" s="375">
        <f t="shared" si="501"/>
        <v>-131</v>
      </c>
      <c r="DM111" s="375">
        <f t="shared" si="501"/>
        <v>47</v>
      </c>
      <c r="DN111" s="375">
        <f t="shared" si="501"/>
        <v>-716</v>
      </c>
      <c r="DO111" s="375">
        <f t="shared" si="501"/>
        <v>174</v>
      </c>
      <c r="DP111" s="375">
        <f t="shared" si="501"/>
        <v>356</v>
      </c>
      <c r="DQ111" s="375">
        <f t="shared" si="501"/>
        <v>-1600</v>
      </c>
      <c r="DR111" s="375"/>
      <c r="DS111" s="375"/>
      <c r="DT111" s="375"/>
      <c r="DU111" s="375"/>
      <c r="DV111" s="375"/>
      <c r="DW111" s="375"/>
      <c r="DX111" s="375"/>
      <c r="DY111" s="375"/>
      <c r="DZ111" s="375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12042</v>
      </c>
    </row>
    <row r="112" spans="1:132" s="52" customFormat="1" ht="1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1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1">
        <v>7702</v>
      </c>
      <c r="BI112" s="475">
        <v>10450</v>
      </c>
      <c r="BJ112" s="538">
        <v>9560</v>
      </c>
      <c r="BK112" s="301">
        <v>9422</v>
      </c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97"/>
        <v>1570</v>
      </c>
      <c r="BV112" s="98">
        <f t="shared" si="497"/>
        <v>-2421</v>
      </c>
      <c r="BW112" s="98">
        <f t="shared" si="497"/>
        <v>-1909</v>
      </c>
      <c r="BX112" s="98">
        <f t="shared" si="497"/>
        <v>1283</v>
      </c>
      <c r="BY112" s="98">
        <f t="shared" si="497"/>
        <v>655</v>
      </c>
      <c r="BZ112" s="98">
        <f t="shared" si="497"/>
        <v>-588</v>
      </c>
      <c r="CA112" s="98">
        <f t="shared" si="497"/>
        <v>233</v>
      </c>
      <c r="CB112" s="98">
        <f t="shared" si="497"/>
        <v>-1343</v>
      </c>
      <c r="CC112" s="98">
        <f t="shared" si="497"/>
        <v>882</v>
      </c>
      <c r="CD112" s="395">
        <f t="shared" si="497"/>
        <v>283</v>
      </c>
      <c r="CE112" s="418">
        <f t="shared" si="498"/>
        <v>-2587</v>
      </c>
      <c r="CF112" s="98">
        <f t="shared" si="498"/>
        <v>695</v>
      </c>
      <c r="CG112" s="98">
        <f t="shared" si="498"/>
        <v>1524</v>
      </c>
      <c r="CH112" s="98">
        <f t="shared" si="498"/>
        <v>1940</v>
      </c>
      <c r="CI112" s="98">
        <f t="shared" si="498"/>
        <v>874</v>
      </c>
      <c r="CJ112" s="236">
        <f t="shared" si="498"/>
        <v>-311</v>
      </c>
      <c r="CK112" s="236">
        <f t="shared" si="498"/>
        <v>-827</v>
      </c>
      <c r="CL112" s="236">
        <f t="shared" si="498"/>
        <v>1414</v>
      </c>
      <c r="CM112" s="236">
        <f t="shared" si="498"/>
        <v>-209</v>
      </c>
      <c r="CN112" s="236">
        <f t="shared" si="498"/>
        <v>-1525</v>
      </c>
      <c r="CO112" s="236">
        <f t="shared" si="499"/>
        <v>572</v>
      </c>
      <c r="CP112" s="375">
        <f t="shared" si="499"/>
        <v>-290</v>
      </c>
      <c r="CQ112" s="344">
        <f t="shared" si="499"/>
        <v>173</v>
      </c>
      <c r="CR112" s="261">
        <f t="shared" si="499"/>
        <v>1929</v>
      </c>
      <c r="CS112" s="261">
        <f t="shared" si="499"/>
        <v>-645</v>
      </c>
      <c r="CT112" s="261">
        <f t="shared" si="499"/>
        <v>626</v>
      </c>
      <c r="CU112" s="261">
        <f t="shared" si="499"/>
        <v>-631</v>
      </c>
      <c r="CV112" s="261">
        <f t="shared" si="499"/>
        <v>27</v>
      </c>
      <c r="CW112" s="261">
        <f t="shared" si="499"/>
        <v>124</v>
      </c>
      <c r="CX112" s="261">
        <f t="shared" si="499"/>
        <v>-390</v>
      </c>
      <c r="CY112" s="261">
        <f t="shared" si="500"/>
        <v>-603</v>
      </c>
      <c r="CZ112" s="261">
        <f t="shared" si="500"/>
        <v>2371</v>
      </c>
      <c r="DA112" s="261">
        <f t="shared" si="500"/>
        <v>38</v>
      </c>
      <c r="DB112" s="375">
        <f t="shared" si="500"/>
        <v>-50</v>
      </c>
      <c r="DC112" s="375">
        <f t="shared" si="500"/>
        <v>1672</v>
      </c>
      <c r="DD112" s="375">
        <f t="shared" si="500"/>
        <v>-545</v>
      </c>
      <c r="DE112" s="375">
        <f t="shared" si="500"/>
        <v>-284</v>
      </c>
      <c r="DF112" s="375">
        <f t="shared" si="500"/>
        <v>-1390</v>
      </c>
      <c r="DG112" s="375">
        <f t="shared" si="500"/>
        <v>1422</v>
      </c>
      <c r="DH112" s="375">
        <f t="shared" si="500"/>
        <v>938</v>
      </c>
      <c r="DI112" s="375">
        <f t="shared" si="501"/>
        <v>243</v>
      </c>
      <c r="DJ112" s="375">
        <f t="shared" si="501"/>
        <v>-116</v>
      </c>
      <c r="DK112" s="375">
        <f t="shared" si="501"/>
        <v>533</v>
      </c>
      <c r="DL112" s="375">
        <f t="shared" si="501"/>
        <v>-17</v>
      </c>
      <c r="DM112" s="375">
        <f t="shared" si="501"/>
        <v>173</v>
      </c>
      <c r="DN112" s="375">
        <f t="shared" si="501"/>
        <v>-642</v>
      </c>
      <c r="DO112" s="375">
        <f t="shared" si="501"/>
        <v>504</v>
      </c>
      <c r="DP112" s="375">
        <f t="shared" si="501"/>
        <v>-363</v>
      </c>
      <c r="DQ112" s="375">
        <f t="shared" si="501"/>
        <v>-1217</v>
      </c>
      <c r="DR112" s="375"/>
      <c r="DS112" s="375"/>
      <c r="DT112" s="375"/>
      <c r="DU112" s="375"/>
      <c r="DV112" s="375"/>
      <c r="DW112" s="375"/>
      <c r="DX112" s="375"/>
      <c r="DY112" s="375"/>
      <c r="DZ112" s="375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9422</v>
      </c>
    </row>
    <row r="113" spans="1:132" s="66" customFormat="1" ht="15.75" thickBot="1">
      <c r="A113" s="140"/>
      <c r="B113" s="60" t="s">
        <v>144</v>
      </c>
      <c r="C113" s="61">
        <f>SUM(C108:C112)</f>
        <v>550476</v>
      </c>
      <c r="D113" s="62">
        <f t="shared" si="502" ref="D113:BU120">SUM(D108:D112)</f>
        <v>558407</v>
      </c>
      <c r="E113" s="62">
        <f t="shared" si="502"/>
        <v>569124</v>
      </c>
      <c r="F113" s="64">
        <f t="shared" si="502"/>
        <v>515460</v>
      </c>
      <c r="G113" s="62">
        <f t="shared" si="502"/>
        <v>557070</v>
      </c>
      <c r="H113" s="62">
        <f t="shared" si="502"/>
        <v>534192</v>
      </c>
      <c r="I113" s="62">
        <f t="shared" si="502"/>
        <v>524705</v>
      </c>
      <c r="J113" s="62">
        <f t="shared" si="502"/>
        <v>596892</v>
      </c>
      <c r="K113" s="62">
        <f t="shared" si="502"/>
        <v>524504</v>
      </c>
      <c r="L113" s="63">
        <f t="shared" si="502"/>
        <v>593444</v>
      </c>
      <c r="M113" s="62">
        <f t="shared" si="502"/>
        <v>618298</v>
      </c>
      <c r="N113" s="62">
        <f t="shared" si="502"/>
        <v>574188</v>
      </c>
      <c r="O113" s="62">
        <f t="shared" si="502"/>
        <v>641287</v>
      </c>
      <c r="P113" s="62">
        <f t="shared" si="502"/>
        <v>579062</v>
      </c>
      <c r="Q113" s="62">
        <f t="shared" si="502"/>
        <v>615961</v>
      </c>
      <c r="R113" s="62">
        <f t="shared" si="502"/>
        <v>598248</v>
      </c>
      <c r="S113" s="62">
        <f t="shared" si="502"/>
        <v>588181</v>
      </c>
      <c r="T113" s="62">
        <f t="shared" si="502"/>
        <v>572604</v>
      </c>
      <c r="U113" s="62">
        <f t="shared" si="502"/>
        <v>577900</v>
      </c>
      <c r="V113" s="62">
        <f t="shared" si="502"/>
        <v>566700</v>
      </c>
      <c r="W113" s="62">
        <f t="shared" si="502"/>
        <v>560347</v>
      </c>
      <c r="X113" s="63">
        <f t="shared" si="502"/>
        <v>615306</v>
      </c>
      <c r="Y113" s="62">
        <f t="shared" si="502"/>
        <v>554046</v>
      </c>
      <c r="Z113" s="62">
        <f t="shared" si="502"/>
        <v>580764</v>
      </c>
      <c r="AA113" s="62">
        <f t="shared" si="502"/>
        <v>684904</v>
      </c>
      <c r="AB113" s="62">
        <f t="shared" si="502"/>
        <v>588542</v>
      </c>
      <c r="AC113" s="62">
        <f t="shared" si="502"/>
        <v>607561</v>
      </c>
      <c r="AD113" s="62">
        <f t="shared" si="502"/>
        <v>613577</v>
      </c>
      <c r="AE113" s="62">
        <f t="shared" si="502"/>
        <v>581948</v>
      </c>
      <c r="AF113" s="62">
        <f t="shared" si="502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89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89">
        <v>561362</v>
      </c>
      <c r="BI113" s="463">
        <v>650432</v>
      </c>
      <c r="BJ113" s="526">
        <v>625567</v>
      </c>
      <c r="BK113" s="289">
        <v>625021</v>
      </c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02"/>
        <v>90811</v>
      </c>
      <c r="BV113" s="65">
        <f t="shared" si="503" ref="BV113:BW113">SUM(BV108:BV112)</f>
        <v>20655</v>
      </c>
      <c r="BW113" s="65">
        <f t="shared" si="503"/>
        <v>46837</v>
      </c>
      <c r="BX113" s="65">
        <f t="shared" si="504" ref="BX113:BY113">SUM(BX108:BX112)</f>
        <v>82788</v>
      </c>
      <c r="BY113" s="65">
        <f t="shared" si="504"/>
        <v>31111</v>
      </c>
      <c r="BZ113" s="65">
        <f t="shared" si="505" ref="BZ113:CH113">SUM(BZ108:BZ112)</f>
        <v>38412</v>
      </c>
      <c r="CA113" s="65">
        <f t="shared" si="505"/>
        <v>53195</v>
      </c>
      <c r="CB113" s="65">
        <f t="shared" si="505"/>
        <v>-30192</v>
      </c>
      <c r="CC113" s="65">
        <f t="shared" si="505"/>
        <v>35843</v>
      </c>
      <c r="CD113" s="383">
        <f t="shared" si="505"/>
        <v>21862</v>
      </c>
      <c r="CE113" s="406">
        <f t="shared" si="505"/>
        <v>-64252</v>
      </c>
      <c r="CF113" s="65">
        <f t="shared" si="505"/>
        <v>6576</v>
      </c>
      <c r="CG113" s="65">
        <f t="shared" si="505"/>
        <v>43617</v>
      </c>
      <c r="CH113" s="65">
        <f t="shared" si="505"/>
        <v>9480</v>
      </c>
      <c r="CI113" s="65">
        <f t="shared" si="506" ref="CI113:CJ113">SUM(CI108:CI112)</f>
        <v>-8400</v>
      </c>
      <c r="CJ113" s="224">
        <f t="shared" si="506"/>
        <v>15329</v>
      </c>
      <c r="CK113" s="224">
        <f t="shared" si="507" ref="CK113:CL113">SUM(CK108:CK112)</f>
        <v>-6233</v>
      </c>
      <c r="CL113" s="224">
        <f t="shared" si="507"/>
        <v>21393</v>
      </c>
      <c r="CM113" s="224">
        <f t="shared" si="508" ref="CM113:CN113">SUM(CM108:CM112)</f>
        <v>-21180</v>
      </c>
      <c r="CN113" s="224">
        <f t="shared" si="508"/>
        <v>-2751</v>
      </c>
      <c r="CO113" s="224">
        <f t="shared" si="509" ref="CO113:CQ113">SUM(CO108:CO112)</f>
        <v>31426</v>
      </c>
      <c r="CP113" s="363">
        <f t="shared" si="509"/>
        <v>-10650</v>
      </c>
      <c r="CQ113" s="332">
        <f t="shared" si="509"/>
        <v>47457</v>
      </c>
      <c r="CR113" s="250">
        <f t="shared" si="510" ref="CR113">SUM(CR108:CR112)</f>
        <v>48483</v>
      </c>
      <c r="CS113" s="250">
        <f t="shared" si="511" ref="CS113">SUM(CS108:CS112)</f>
        <v>-2398</v>
      </c>
      <c r="CT113" s="250">
        <f t="shared" si="512" ref="CT113">SUM(CT108:CT112)</f>
        <v>-9082</v>
      </c>
      <c r="CU113" s="250">
        <f t="shared" si="513" ref="CU113">SUM(CU108:CU112)</f>
        <v>-4915</v>
      </c>
      <c r="CV113" s="250">
        <f t="shared" si="514" ref="CV113">SUM(CV108:CV112)</f>
        <v>10363</v>
      </c>
      <c r="CW113" s="250">
        <f t="shared" si="515" ref="CW113">SUM(CW108:CW112)</f>
        <v>-8883</v>
      </c>
      <c r="CX113" s="250">
        <f t="shared" si="516" ref="CX113">SUM(CX108:CX112)</f>
        <v>17585</v>
      </c>
      <c r="CY113" s="250">
        <f t="shared" si="517" ref="CY113">SUM(CY108:CY112)</f>
        <v>16009</v>
      </c>
      <c r="CZ113" s="250">
        <f t="shared" si="518" ref="CZ113">SUM(CZ108:CZ112)</f>
        <v>18388</v>
      </c>
      <c r="DA113" s="250">
        <f t="shared" si="519" ref="DA113">SUM(DA108:DA112)</f>
        <v>-5181</v>
      </c>
      <c r="DB113" s="363">
        <f t="shared" si="520" ref="DB113">SUM(DB108:DB112)</f>
        <v>-22513</v>
      </c>
      <c r="DC113" s="363">
        <f t="shared" si="521" ref="DC113">SUM(DC108:DC112)</f>
        <v>21048</v>
      </c>
      <c r="DD113" s="363">
        <f t="shared" si="522" ref="DD113">SUM(DD108:DD112)</f>
        <v>-32153</v>
      </c>
      <c r="DE113" s="363">
        <f t="shared" si="523" ref="DE113">SUM(DE108:DE112)</f>
        <v>-10214</v>
      </c>
      <c r="DF113" s="363">
        <f t="shared" si="524" ref="DF113:DG113">SUM(DF108:DF112)</f>
        <v>-24446</v>
      </c>
      <c r="DG113" s="363">
        <f t="shared" si="524"/>
        <v>81097</v>
      </c>
      <c r="DH113" s="363">
        <f t="shared" si="525" ref="DH113">SUM(DH108:DH112)</f>
        <v>-14571</v>
      </c>
      <c r="DI113" s="363">
        <f t="shared" si="526" ref="DI113">SUM(DI108:DI112)</f>
        <v>-26432</v>
      </c>
      <c r="DJ113" s="363">
        <f t="shared" si="527" ref="DJ113:DK113">SUM(DJ108:DJ112)</f>
        <v>-250</v>
      </c>
      <c r="DK113" s="363">
        <f t="shared" si="527"/>
        <v>-23598</v>
      </c>
      <c r="DL113" s="363">
        <f t="shared" si="528" ref="DL113:DM113">SUM(DL108:DL112)</f>
        <v>11410</v>
      </c>
      <c r="DM113" s="363">
        <f t="shared" si="528"/>
        <v>6426</v>
      </c>
      <c r="DN113" s="363">
        <f t="shared" si="529" ref="DN113:DO113">SUM(DN108:DN112)</f>
        <v>-20781</v>
      </c>
      <c r="DO113" s="363">
        <f t="shared" si="529"/>
        <v>27881</v>
      </c>
      <c r="DP113" s="363">
        <f t="shared" si="530" ref="DP113:DQ113">SUM(DP108:DP112)</f>
        <v>28473</v>
      </c>
      <c r="DQ113" s="363">
        <f t="shared" si="530"/>
        <v>-47271</v>
      </c>
      <c r="DR113" s="363"/>
      <c r="DS113" s="363"/>
      <c r="DT113" s="363"/>
      <c r="DU113" s="363"/>
      <c r="DV113" s="363"/>
      <c r="DW113" s="363"/>
      <c r="DX113" s="363"/>
      <c r="DY113" s="363"/>
      <c r="DZ113" s="363"/>
      <c r="EB113" s="64">
        <f t="shared" si="468"/>
        <v>625021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531"/>
      <c r="BK114" s="294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  <c r="DZ114" s="368"/>
      <c r="EB114" s="88"/>
    </row>
    <row r="115" spans="1:132" s="31" customFormat="1" ht="15">
      <c r="A115" s="139"/>
      <c r="B115" s="32" t="s">
        <v>139</v>
      </c>
      <c r="C115" s="90">
        <f t="shared" si="531" ref="C115:W115">C94-C101</f>
        <v>14898675.980000004</v>
      </c>
      <c r="D115" s="91">
        <f t="shared" si="531"/>
        <v>-12355534.849999994</v>
      </c>
      <c r="E115" s="91">
        <f t="shared" si="531"/>
        <v>-23590938.219999991</v>
      </c>
      <c r="F115" s="28">
        <f t="shared" si="531"/>
        <v>-21125924.050000004</v>
      </c>
      <c r="G115" s="91">
        <f t="shared" si="531"/>
        <v>-19656138.399999999</v>
      </c>
      <c r="H115" s="91">
        <f t="shared" si="531"/>
        <v>-15315991.040000001</v>
      </c>
      <c r="I115" s="91">
        <f t="shared" si="531"/>
        <v>-13462514.279999999</v>
      </c>
      <c r="J115" s="91">
        <f t="shared" si="531"/>
        <v>-7483940.629999999</v>
      </c>
      <c r="K115" s="91">
        <f t="shared" si="531"/>
        <v>11584632.439999998</v>
      </c>
      <c r="L115" s="92">
        <f t="shared" si="531"/>
        <v>40740124.959999993</v>
      </c>
      <c r="M115" s="91">
        <f t="shared" si="531"/>
        <v>27421604.760000005</v>
      </c>
      <c r="N115" s="91">
        <f t="shared" si="531"/>
        <v>17323055.939999998</v>
      </c>
      <c r="O115" s="91">
        <f t="shared" si="531"/>
        <v>2990359.1799999923</v>
      </c>
      <c r="P115" s="91">
        <f t="shared" si="531"/>
        <v>3581349.5100000054</v>
      </c>
      <c r="Q115" s="91">
        <f t="shared" si="531"/>
        <v>-13055882.209999993</v>
      </c>
      <c r="R115" s="91">
        <f t="shared" si="531"/>
        <v>-21250578.330000002</v>
      </c>
      <c r="S115" s="91">
        <f t="shared" si="531"/>
        <v>-13927014.860000003</v>
      </c>
      <c r="T115" s="91">
        <f t="shared" si="531"/>
        <v>-13941680.300000001</v>
      </c>
      <c r="U115" s="91">
        <f t="shared" si="531"/>
        <v>-11027760.720000001</v>
      </c>
      <c r="V115" s="91">
        <f t="shared" si="531"/>
        <v>-7522285</v>
      </c>
      <c r="W115" s="91">
        <f t="shared" si="531"/>
        <v>9987441.1099999994</v>
      </c>
      <c r="X115" s="92">
        <f t="shared" si="532" ref="X115:AB115">X94-X101</f>
        <v>34725989.789999992</v>
      </c>
      <c r="Y115" s="91">
        <f t="shared" si="532"/>
        <v>39255703</v>
      </c>
      <c r="Z115" s="91">
        <f t="shared" si="532"/>
        <v>34017566</v>
      </c>
      <c r="AA115" s="91">
        <f t="shared" si="532"/>
        <v>7041055.7399999946</v>
      </c>
      <c r="AB115" s="91">
        <f t="shared" si="532"/>
        <v>-4021774.4900000095</v>
      </c>
      <c r="AC115" s="91">
        <f t="shared" si="533" ref="AC115:AD115">AC94-AC101</f>
        <v>-20872104.909999996</v>
      </c>
      <c r="AD115" s="91">
        <f t="shared" si="533"/>
        <v>-20002007.309999999</v>
      </c>
      <c r="AE115" s="91">
        <f t="shared" si="534" ref="AE115:AF115">AE94-AE101</f>
        <v>-16132005</v>
      </c>
      <c r="AF115" s="91">
        <f t="shared" si="534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299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299">
        <v>51523858</v>
      </c>
      <c r="BI115" s="473">
        <v>49504316</v>
      </c>
      <c r="BJ115" s="536">
        <v>32037584</v>
      </c>
      <c r="BK115" s="299">
        <v>9734279</v>
      </c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35" ref="BU115:CD119">O115-C115</f>
        <v>-11908316.800000012</v>
      </c>
      <c r="BV115" s="93">
        <f t="shared" si="535"/>
        <v>15936884.359999999</v>
      </c>
      <c r="BW115" s="93">
        <f t="shared" si="535"/>
        <v>10535056.009999998</v>
      </c>
      <c r="BX115" s="93">
        <f t="shared" si="535"/>
        <v>-124654.27999999747</v>
      </c>
      <c r="BY115" s="93">
        <f t="shared" si="535"/>
        <v>5729123.5399999954</v>
      </c>
      <c r="BZ115" s="93">
        <f t="shared" si="535"/>
        <v>1374310.7400000002</v>
      </c>
      <c r="CA115" s="93">
        <f t="shared" si="535"/>
        <v>2434753.5599999987</v>
      </c>
      <c r="CB115" s="93">
        <f t="shared" si="535"/>
        <v>-38344.370000001043</v>
      </c>
      <c r="CC115" s="93">
        <f t="shared" si="535"/>
        <v>-1597191.3299999982</v>
      </c>
      <c r="CD115" s="393">
        <f t="shared" si="535"/>
        <v>-6014135.1700000018</v>
      </c>
      <c r="CE115" s="416">
        <f t="shared" si="536" ref="CE115:CN119">Y115-M115</f>
        <v>11834098.239999995</v>
      </c>
      <c r="CF115" s="93">
        <f t="shared" si="536"/>
        <v>16694510.060000002</v>
      </c>
      <c r="CG115" s="93">
        <f t="shared" si="536"/>
        <v>4050696.5600000024</v>
      </c>
      <c r="CH115" s="93">
        <f t="shared" si="536"/>
        <v>-7603124.0000000149</v>
      </c>
      <c r="CI115" s="93">
        <f t="shared" si="536"/>
        <v>-7816222.700000003</v>
      </c>
      <c r="CJ115" s="234">
        <f t="shared" si="536"/>
        <v>1248571.0200000033</v>
      </c>
      <c r="CK115" s="234">
        <f t="shared" si="536"/>
        <v>-2204990.1399999969</v>
      </c>
      <c r="CL115" s="234">
        <f t="shared" si="536"/>
        <v>-571520.87999999896</v>
      </c>
      <c r="CM115" s="234">
        <f t="shared" si="536"/>
        <v>747167.72000000067</v>
      </c>
      <c r="CN115" s="234">
        <f t="shared" si="536"/>
        <v>-404564</v>
      </c>
      <c r="CO115" s="234">
        <f t="shared" si="537" ref="CO115:CX119">AI115-W115</f>
        <v>4375995.8900000006</v>
      </c>
      <c r="CP115" s="373">
        <f t="shared" si="537"/>
        <v>13147768.210000008</v>
      </c>
      <c r="CQ115" s="342">
        <f t="shared" si="537"/>
        <v>14026360</v>
      </c>
      <c r="CR115" s="247">
        <f t="shared" si="537"/>
        <v>-13532846</v>
      </c>
      <c r="CS115" s="247">
        <f t="shared" si="537"/>
        <v>10067356.260000005</v>
      </c>
      <c r="CT115" s="247">
        <f t="shared" si="537"/>
        <v>2329821.4900000095</v>
      </c>
      <c r="CU115" s="247">
        <f t="shared" si="537"/>
        <v>-4037789.0900000036</v>
      </c>
      <c r="CV115" s="247">
        <f t="shared" si="537"/>
        <v>-5723658.6900000013</v>
      </c>
      <c r="CW115" s="247">
        <f t="shared" si="537"/>
        <v>-371659</v>
      </c>
      <c r="CX115" s="247">
        <f t="shared" si="537"/>
        <v>-4920598.8200000003</v>
      </c>
      <c r="CY115" s="247">
        <f t="shared" si="538" ref="CY115:DH119">AS115-AG115</f>
        <v>-2125816</v>
      </c>
      <c r="CZ115" s="247">
        <f t="shared" si="538"/>
        <v>1800841</v>
      </c>
      <c r="DA115" s="247">
        <f t="shared" si="538"/>
        <v>-6482798</v>
      </c>
      <c r="DB115" s="373">
        <f t="shared" si="538"/>
        <v>12697209</v>
      </c>
      <c r="DC115" s="373">
        <f t="shared" si="538"/>
        <v>-17326436</v>
      </c>
      <c r="DD115" s="373">
        <f t="shared" si="538"/>
        <v>5329465</v>
      </c>
      <c r="DE115" s="373">
        <f t="shared" si="538"/>
        <v>-3804095</v>
      </c>
      <c r="DF115" s="373">
        <f t="shared" si="538"/>
        <v>-12367395</v>
      </c>
      <c r="DG115" s="373">
        <f t="shared" si="538"/>
        <v>-4847006</v>
      </c>
      <c r="DH115" s="373">
        <f t="shared" si="538"/>
        <v>3953305</v>
      </c>
      <c r="DI115" s="373">
        <f t="shared" si="539" ref="DI115:DQ119">BC115-AQ115</f>
        <v>-861060</v>
      </c>
      <c r="DJ115" s="373">
        <f t="shared" si="539"/>
        <v>3360697</v>
      </c>
      <c r="DK115" s="373">
        <f t="shared" si="539"/>
        <v>-222429</v>
      </c>
      <c r="DL115" s="373">
        <f t="shared" si="539"/>
        <v>-4355380</v>
      </c>
      <c r="DM115" s="373">
        <f t="shared" si="539"/>
        <v>14171151</v>
      </c>
      <c r="DN115" s="373">
        <f t="shared" si="539"/>
        <v>-9047109</v>
      </c>
      <c r="DO115" s="373">
        <f t="shared" si="539"/>
        <v>13548689</v>
      </c>
      <c r="DP115" s="373">
        <f t="shared" si="539"/>
        <v>6223399</v>
      </c>
      <c r="DQ115" s="373">
        <f t="shared" si="539"/>
        <v>-3570038</v>
      </c>
      <c r="DR115" s="373"/>
      <c r="DS115" s="373"/>
      <c r="DT115" s="373"/>
      <c r="DU115" s="373"/>
      <c r="DV115" s="373"/>
      <c r="DW115" s="373"/>
      <c r="DX115" s="373"/>
      <c r="DY115" s="373"/>
      <c r="DZ115" s="373"/>
      <c r="EB115" s="28">
        <f>EB94-EB101</f>
        <v>9734279</v>
      </c>
    </row>
    <row r="116" spans="1:132" s="31" customFormat="1" ht="15">
      <c r="A116" s="139"/>
      <c r="B116" s="32" t="s">
        <v>140</v>
      </c>
      <c r="C116" s="90">
        <f t="shared" si="540" ref="C116:W116">C95-C102</f>
        <v>5696309.1600000011</v>
      </c>
      <c r="D116" s="91">
        <f t="shared" si="540"/>
        <v>2509870.29</v>
      </c>
      <c r="E116" s="91">
        <f t="shared" si="540"/>
        <v>950065.77999999933</v>
      </c>
      <c r="F116" s="28">
        <f t="shared" si="540"/>
        <v>-1580889.1799999997</v>
      </c>
      <c r="G116" s="91">
        <f t="shared" si="540"/>
        <v>-726024.62999999989</v>
      </c>
      <c r="H116" s="91">
        <f t="shared" si="540"/>
        <v>-495264.77000000002</v>
      </c>
      <c r="I116" s="91">
        <f t="shared" si="540"/>
        <v>-526557.39999999991</v>
      </c>
      <c r="J116" s="91">
        <f t="shared" si="540"/>
        <v>129900.61999999988</v>
      </c>
      <c r="K116" s="91">
        <f t="shared" si="540"/>
        <v>1985551.6699999999</v>
      </c>
      <c r="L116" s="92">
        <f t="shared" si="540"/>
        <v>6853913.540000001</v>
      </c>
      <c r="M116" s="91">
        <f t="shared" si="540"/>
        <v>5378503.6100000003</v>
      </c>
      <c r="N116" s="91">
        <f t="shared" si="540"/>
        <v>3785006.3099999996</v>
      </c>
      <c r="O116" s="91">
        <f t="shared" si="540"/>
        <v>4044844.9099999983</v>
      </c>
      <c r="P116" s="91">
        <f t="shared" si="540"/>
        <v>3617660.5100000002</v>
      </c>
      <c r="Q116" s="91">
        <f t="shared" si="540"/>
        <v>745064.76999999955</v>
      </c>
      <c r="R116" s="91">
        <f t="shared" si="540"/>
        <v>-433522.79000000004</v>
      </c>
      <c r="S116" s="91">
        <f t="shared" si="540"/>
        <v>-258160.94000000018</v>
      </c>
      <c r="T116" s="91">
        <f t="shared" si="540"/>
        <v>-519416.82999999984</v>
      </c>
      <c r="U116" s="91">
        <f t="shared" si="540"/>
        <v>-231495.1399999999</v>
      </c>
      <c r="V116" s="91">
        <f t="shared" si="540"/>
        <v>284488</v>
      </c>
      <c r="W116" s="91">
        <f t="shared" si="540"/>
        <v>2506415.54</v>
      </c>
      <c r="X116" s="92">
        <f t="shared" si="541" ref="X116:AB116">X95-X102</f>
        <v>6593330.7699999996</v>
      </c>
      <c r="Y116" s="91">
        <f t="shared" si="541"/>
        <v>8488352</v>
      </c>
      <c r="Z116" s="91">
        <f t="shared" si="541"/>
        <v>7082387</v>
      </c>
      <c r="AA116" s="91">
        <f t="shared" si="541"/>
        <v>5395291.1000000006</v>
      </c>
      <c r="AB116" s="91">
        <f t="shared" si="541"/>
        <v>4855077.4799999995</v>
      </c>
      <c r="AC116" s="91">
        <f t="shared" si="542" ref="AC116:AD116">AC95-AC102</f>
        <v>-641306.8900000006</v>
      </c>
      <c r="AD116" s="91">
        <f t="shared" si="542"/>
        <v>-599870.82999999961</v>
      </c>
      <c r="AE116" s="91">
        <f t="shared" si="543" ref="AE116:AF116">AE95-AE102</f>
        <v>-147604</v>
      </c>
      <c r="AF116" s="91">
        <f t="shared" si="543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299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299">
        <v>12863626</v>
      </c>
      <c r="BI116" s="473">
        <v>14325726</v>
      </c>
      <c r="BJ116" s="536">
        <v>12791381</v>
      </c>
      <c r="BK116" s="299">
        <v>11449269</v>
      </c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35"/>
        <v>-1651464.2500000028</v>
      </c>
      <c r="BV116" s="93">
        <f t="shared" si="535"/>
        <v>1107790.2200000002</v>
      </c>
      <c r="BW116" s="93">
        <f t="shared" si="535"/>
        <v>-205001.00999999978</v>
      </c>
      <c r="BX116" s="93">
        <f t="shared" si="535"/>
        <v>1147366.3899999997</v>
      </c>
      <c r="BY116" s="93">
        <f t="shared" si="535"/>
        <v>467863.68999999971</v>
      </c>
      <c r="BZ116" s="93">
        <f t="shared" si="535"/>
        <v>-24152.059999999823</v>
      </c>
      <c r="CA116" s="93">
        <f t="shared" si="535"/>
        <v>295062.26000000001</v>
      </c>
      <c r="CB116" s="93">
        <f t="shared" si="535"/>
        <v>154587.38000000012</v>
      </c>
      <c r="CC116" s="93">
        <f t="shared" si="535"/>
        <v>520863.87000000011</v>
      </c>
      <c r="CD116" s="393">
        <f t="shared" si="535"/>
        <v>-260582.77000000142</v>
      </c>
      <c r="CE116" s="416">
        <f t="shared" si="536"/>
        <v>3109848.3899999997</v>
      </c>
      <c r="CF116" s="93">
        <f t="shared" si="536"/>
        <v>3297380.6900000004</v>
      </c>
      <c r="CG116" s="93">
        <f t="shared" si="536"/>
        <v>1350446.1900000023</v>
      </c>
      <c r="CH116" s="93">
        <f t="shared" si="536"/>
        <v>1237416.9699999993</v>
      </c>
      <c r="CI116" s="93">
        <f t="shared" si="536"/>
        <v>-1386371.6600000001</v>
      </c>
      <c r="CJ116" s="234">
        <f t="shared" si="536"/>
        <v>-166348.03999999957</v>
      </c>
      <c r="CK116" s="234">
        <f t="shared" si="536"/>
        <v>110556.94000000018</v>
      </c>
      <c r="CL116" s="234">
        <f t="shared" si="536"/>
        <v>-551205.3200000003</v>
      </c>
      <c r="CM116" s="234">
        <f t="shared" si="536"/>
        <v>-399159.8600000001</v>
      </c>
      <c r="CN116" s="234">
        <f t="shared" si="536"/>
        <v>-221967</v>
      </c>
      <c r="CO116" s="234">
        <f t="shared" si="537"/>
        <v>-1403994.54</v>
      </c>
      <c r="CP116" s="373">
        <f t="shared" si="537"/>
        <v>141651.23000000045</v>
      </c>
      <c r="CQ116" s="342">
        <f t="shared" si="537"/>
        <v>1699424</v>
      </c>
      <c r="CR116" s="247">
        <f t="shared" si="537"/>
        <v>2205792</v>
      </c>
      <c r="CS116" s="247">
        <f t="shared" si="537"/>
        <v>3119643.8999999994</v>
      </c>
      <c r="CT116" s="247">
        <f t="shared" si="537"/>
        <v>672729.52000000048</v>
      </c>
      <c r="CU116" s="247">
        <f t="shared" si="537"/>
        <v>1737694.8900000006</v>
      </c>
      <c r="CV116" s="247">
        <f t="shared" si="537"/>
        <v>195528.82999999961</v>
      </c>
      <c r="CW116" s="247">
        <f t="shared" si="537"/>
        <v>368769</v>
      </c>
      <c r="CX116" s="247">
        <f t="shared" si="537"/>
        <v>-58830.84999999986</v>
      </c>
      <c r="CY116" s="247">
        <f t="shared" si="538"/>
        <v>344059</v>
      </c>
      <c r="CZ116" s="247">
        <f t="shared" si="538"/>
        <v>793230</v>
      </c>
      <c r="DA116" s="247">
        <f t="shared" si="538"/>
        <v>2802688</v>
      </c>
      <c r="DB116" s="373">
        <f t="shared" si="538"/>
        <v>6759489</v>
      </c>
      <c r="DC116" s="373">
        <f t="shared" si="538"/>
        <v>1402724</v>
      </c>
      <c r="DD116" s="373">
        <f t="shared" si="538"/>
        <v>1390297</v>
      </c>
      <c r="DE116" s="373">
        <f t="shared" si="538"/>
        <v>1159048</v>
      </c>
      <c r="DF116" s="373">
        <f t="shared" si="538"/>
        <v>-542489</v>
      </c>
      <c r="DG116" s="373">
        <f t="shared" si="538"/>
        <v>-632783</v>
      </c>
      <c r="DH116" s="373">
        <f t="shared" si="538"/>
        <v>771730</v>
      </c>
      <c r="DI116" s="373">
        <f t="shared" si="539"/>
        <v>-1799002</v>
      </c>
      <c r="DJ116" s="373">
        <f t="shared" si="539"/>
        <v>-223126</v>
      </c>
      <c r="DK116" s="373">
        <f t="shared" si="539"/>
        <v>-635051</v>
      </c>
      <c r="DL116" s="373">
        <f t="shared" si="539"/>
        <v>-1246305</v>
      </c>
      <c r="DM116" s="373">
        <f t="shared" si="539"/>
        <v>631314</v>
      </c>
      <c r="DN116" s="373">
        <f t="shared" si="539"/>
        <v>-630845</v>
      </c>
      <c r="DO116" s="373">
        <f t="shared" si="539"/>
        <v>2735226</v>
      </c>
      <c r="DP116" s="373">
        <f t="shared" si="539"/>
        <v>2112905</v>
      </c>
      <c r="DQ116" s="373">
        <f t="shared" si="539"/>
        <v>1775286</v>
      </c>
      <c r="DR116" s="373"/>
      <c r="DS116" s="373"/>
      <c r="DT116" s="373"/>
      <c r="DU116" s="373"/>
      <c r="DV116" s="373"/>
      <c r="DW116" s="373"/>
      <c r="DX116" s="373"/>
      <c r="DY116" s="373"/>
      <c r="DZ116" s="373"/>
      <c r="EB116" s="28">
        <f>EB95-EB102</f>
        <v>11449269</v>
      </c>
    </row>
    <row r="117" spans="1:132" s="31" customFormat="1" ht="15">
      <c r="A117" s="139"/>
      <c r="B117" s="32" t="s">
        <v>141</v>
      </c>
      <c r="C117" s="90">
        <f t="shared" si="544" ref="C117:O119">C96-C103</f>
        <v>-172518.72000000067</v>
      </c>
      <c r="D117" s="91">
        <f t="shared" si="544"/>
        <v>-2755852.1100000013</v>
      </c>
      <c r="E117" s="91">
        <f t="shared" si="544"/>
        <v>-3571982.8099999996</v>
      </c>
      <c r="F117" s="28">
        <f t="shared" si="544"/>
        <v>-1448112.0900000003</v>
      </c>
      <c r="G117" s="91">
        <f t="shared" si="544"/>
        <v>-1181415.77</v>
      </c>
      <c r="H117" s="91">
        <f t="shared" si="544"/>
        <v>-524812.02000000002</v>
      </c>
      <c r="I117" s="91">
        <f t="shared" si="544"/>
        <v>-449813.12000000011</v>
      </c>
      <c r="J117" s="91">
        <f t="shared" si="544"/>
        <v>228747.56999999983</v>
      </c>
      <c r="K117" s="91">
        <f t="shared" si="544"/>
        <v>1676812.3500000001</v>
      </c>
      <c r="L117" s="92">
        <f t="shared" si="544"/>
        <v>4859090.0899999999</v>
      </c>
      <c r="M117" s="91">
        <f t="shared" si="544"/>
        <v>926176.95999999903</v>
      </c>
      <c r="N117" s="91">
        <f t="shared" si="544"/>
        <v>921339.11999999918</v>
      </c>
      <c r="O117" s="91">
        <f t="shared" si="544"/>
        <v>-965536.40000000037</v>
      </c>
      <c r="P117" s="91">
        <f t="shared" si="545" ref="P117:R117">P96-P103</f>
        <v>148175.5700000003</v>
      </c>
      <c r="Q117" s="91">
        <f t="shared" si="545"/>
        <v>-1996198.9400000004</v>
      </c>
      <c r="R117" s="91">
        <f t="shared" si="545"/>
        <v>-2305071</v>
      </c>
      <c r="S117" s="91">
        <f t="shared" si="546" ref="S117:T117">S96-S103</f>
        <v>-1081193.6499999999</v>
      </c>
      <c r="T117" s="91">
        <f t="shared" si="546"/>
        <v>-454827.09999999963</v>
      </c>
      <c r="U117" s="91">
        <f t="shared" si="547" ref="U117:V117">U96-U103</f>
        <v>-151890.40000000037</v>
      </c>
      <c r="V117" s="91">
        <f t="shared" si="547"/>
        <v>437532</v>
      </c>
      <c r="W117" s="91">
        <f t="shared" si="548" ref="W117:AB117">W96-W103</f>
        <v>1749085.3300000005</v>
      </c>
      <c r="X117" s="92">
        <f t="shared" si="548"/>
        <v>4372313.5500000007</v>
      </c>
      <c r="Y117" s="91">
        <f t="shared" si="548"/>
        <v>4109135</v>
      </c>
      <c r="Z117" s="91">
        <f t="shared" si="548"/>
        <v>2094042</v>
      </c>
      <c r="AA117" s="91">
        <f t="shared" si="548"/>
        <v>-1804053.75</v>
      </c>
      <c r="AB117" s="91">
        <f t="shared" si="548"/>
        <v>-1793106.2299999995</v>
      </c>
      <c r="AC117" s="91">
        <f t="shared" si="549" ref="AC117:AD117">AC96-AC103</f>
        <v>-2244838.3100000005</v>
      </c>
      <c r="AD117" s="91">
        <f t="shared" si="549"/>
        <v>-1060404.0699999998</v>
      </c>
      <c r="AE117" s="91">
        <f t="shared" si="550" ref="AE117:AF117">AE96-AE103</f>
        <v>-874459</v>
      </c>
      <c r="AF117" s="91">
        <f t="shared" si="550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299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299">
        <v>6293016</v>
      </c>
      <c r="BI117" s="473">
        <v>4212507</v>
      </c>
      <c r="BJ117" s="536">
        <v>1176728</v>
      </c>
      <c r="BK117" s="299">
        <v>-655372</v>
      </c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35"/>
        <v>-793017.6799999997</v>
      </c>
      <c r="BV117" s="93">
        <f t="shared" si="535"/>
        <v>2904027.6800000016</v>
      </c>
      <c r="BW117" s="93">
        <f t="shared" si="535"/>
        <v>1575783.8699999992</v>
      </c>
      <c r="BX117" s="93">
        <f t="shared" si="535"/>
        <v>-856958.90999999968</v>
      </c>
      <c r="BY117" s="93">
        <f t="shared" si="535"/>
        <v>100222.12000000011</v>
      </c>
      <c r="BZ117" s="93">
        <f t="shared" si="535"/>
        <v>69984.920000000391</v>
      </c>
      <c r="CA117" s="93">
        <f t="shared" si="535"/>
        <v>297922.71999999974</v>
      </c>
      <c r="CB117" s="93">
        <f t="shared" si="535"/>
        <v>208784.43000000017</v>
      </c>
      <c r="CC117" s="93">
        <f t="shared" si="535"/>
        <v>72272.980000000447</v>
      </c>
      <c r="CD117" s="393">
        <f t="shared" si="535"/>
        <v>-486776.53999999911</v>
      </c>
      <c r="CE117" s="416">
        <f t="shared" si="536"/>
        <v>3182958.040000001</v>
      </c>
      <c r="CF117" s="93">
        <f t="shared" si="536"/>
        <v>1172702.8800000008</v>
      </c>
      <c r="CG117" s="93">
        <f t="shared" si="536"/>
        <v>-838517.34999999963</v>
      </c>
      <c r="CH117" s="93">
        <f t="shared" si="536"/>
        <v>-1941281.7999999998</v>
      </c>
      <c r="CI117" s="93">
        <f t="shared" si="536"/>
        <v>-248639.37000000011</v>
      </c>
      <c r="CJ117" s="234">
        <f t="shared" si="536"/>
        <v>1244666.9300000002</v>
      </c>
      <c r="CK117" s="234">
        <f t="shared" si="536"/>
        <v>206734.64999999991</v>
      </c>
      <c r="CL117" s="234">
        <f t="shared" si="536"/>
        <v>-236422.13000000035</v>
      </c>
      <c r="CM117" s="234">
        <f t="shared" si="536"/>
        <v>-24831.599999999627</v>
      </c>
      <c r="CN117" s="234">
        <f t="shared" si="536"/>
        <v>-162702</v>
      </c>
      <c r="CO117" s="234">
        <f t="shared" si="537"/>
        <v>394065.66999999946</v>
      </c>
      <c r="CP117" s="373">
        <f t="shared" si="537"/>
        <v>1409819.4499999993</v>
      </c>
      <c r="CQ117" s="342">
        <f t="shared" si="537"/>
        <v>2075848</v>
      </c>
      <c r="CR117" s="247">
        <f t="shared" si="537"/>
        <v>-1877150</v>
      </c>
      <c r="CS117" s="247">
        <f t="shared" si="537"/>
        <v>790451.75</v>
      </c>
      <c r="CT117" s="247">
        <f t="shared" si="537"/>
        <v>-1023633.7700000005</v>
      </c>
      <c r="CU117" s="247">
        <f t="shared" si="537"/>
        <v>-1530898.6899999995</v>
      </c>
      <c r="CV117" s="247">
        <f t="shared" si="537"/>
        <v>-872013.93000000017</v>
      </c>
      <c r="CW117" s="247">
        <f t="shared" si="537"/>
        <v>-126865</v>
      </c>
      <c r="CX117" s="247">
        <f t="shared" si="537"/>
        <v>-171416.77000000002</v>
      </c>
      <c r="CY117" s="247">
        <f t="shared" si="538"/>
        <v>254851</v>
      </c>
      <c r="CZ117" s="247">
        <f t="shared" si="538"/>
        <v>56356</v>
      </c>
      <c r="DA117" s="247">
        <f t="shared" si="538"/>
        <v>-642625</v>
      </c>
      <c r="DB117" s="373">
        <f t="shared" si="538"/>
        <v>925143</v>
      </c>
      <c r="DC117" s="373">
        <f t="shared" si="538"/>
        <v>-3838952</v>
      </c>
      <c r="DD117" s="373">
        <f t="shared" si="538"/>
        <v>987586</v>
      </c>
      <c r="DE117" s="373">
        <f t="shared" si="538"/>
        <v>-297844</v>
      </c>
      <c r="DF117" s="373">
        <f t="shared" si="538"/>
        <v>-59088</v>
      </c>
      <c r="DG117" s="373">
        <f t="shared" si="538"/>
        <v>1176881</v>
      </c>
      <c r="DH117" s="373">
        <f t="shared" si="538"/>
        <v>130506</v>
      </c>
      <c r="DI117" s="373">
        <f t="shared" si="539"/>
        <v>-215724</v>
      </c>
      <c r="DJ117" s="373">
        <f t="shared" si="539"/>
        <v>469817</v>
      </c>
      <c r="DK117" s="373">
        <f t="shared" si="539"/>
        <v>-314407</v>
      </c>
      <c r="DL117" s="373">
        <f t="shared" si="539"/>
        <v>3887</v>
      </c>
      <c r="DM117" s="373">
        <f t="shared" si="539"/>
        <v>1592165</v>
      </c>
      <c r="DN117" s="373">
        <f t="shared" si="539"/>
        <v>-414260</v>
      </c>
      <c r="DO117" s="373">
        <f t="shared" si="539"/>
        <v>1866476</v>
      </c>
      <c r="DP117" s="373">
        <f t="shared" si="539"/>
        <v>-27750</v>
      </c>
      <c r="DQ117" s="373">
        <f t="shared" si="539"/>
        <v>656074</v>
      </c>
      <c r="DR117" s="373"/>
      <c r="DS117" s="373"/>
      <c r="DT117" s="373"/>
      <c r="DU117" s="373"/>
      <c r="DV117" s="373"/>
      <c r="DW117" s="373"/>
      <c r="DX117" s="373"/>
      <c r="DY117" s="373"/>
      <c r="DZ117" s="373"/>
      <c r="EB117" s="28">
        <f t="shared" si="551" ref="EB117:EB119">EB96-EB103</f>
        <v>-655372</v>
      </c>
    </row>
    <row r="118" spans="1:132" s="31" customFormat="1" ht="15">
      <c r="A118" s="139"/>
      <c r="B118" s="32" t="s">
        <v>142</v>
      </c>
      <c r="C118" s="90">
        <f t="shared" si="544"/>
        <v>-330715.47000000067</v>
      </c>
      <c r="D118" s="91">
        <f t="shared" si="544"/>
        <v>-2818924.1499999985</v>
      </c>
      <c r="E118" s="91">
        <f t="shared" si="544"/>
        <v>-3365257.5199999996</v>
      </c>
      <c r="F118" s="28">
        <f t="shared" si="544"/>
        <v>-1488081.3199999998</v>
      </c>
      <c r="G118" s="91">
        <f t="shared" si="544"/>
        <v>-1028064.5899999999</v>
      </c>
      <c r="H118" s="91">
        <f t="shared" si="544"/>
        <v>-412137.97999999998</v>
      </c>
      <c r="I118" s="91">
        <f t="shared" si="544"/>
        <v>-569804.29000000004</v>
      </c>
      <c r="J118" s="91">
        <f t="shared" si="544"/>
        <v>327268.41000000015</v>
      </c>
      <c r="K118" s="91">
        <f t="shared" si="544"/>
        <v>2420890.5299999998</v>
      </c>
      <c r="L118" s="92">
        <f t="shared" si="544"/>
        <v>4654058.4600000009</v>
      </c>
      <c r="M118" s="91">
        <f t="shared" si="544"/>
        <v>5271.5600000005215</v>
      </c>
      <c r="N118" s="91">
        <f t="shared" si="544"/>
        <v>924147.8900000006</v>
      </c>
      <c r="O118" s="91">
        <f t="shared" si="544"/>
        <v>-1512766.3899999987</v>
      </c>
      <c r="P118" s="91">
        <f t="shared" si="552" ref="P118:R118">P97-P104</f>
        <v>515987.5</v>
      </c>
      <c r="Q118" s="91">
        <f t="shared" si="552"/>
        <v>-1757220.0599999996</v>
      </c>
      <c r="R118" s="91">
        <f t="shared" si="552"/>
        <v>-2247690.5699999998</v>
      </c>
      <c r="S118" s="91">
        <f t="shared" si="553" ref="S118:T118">S97-S104</f>
        <v>-1082317.7799999998</v>
      </c>
      <c r="T118" s="91">
        <f t="shared" si="553"/>
        <v>-211179.89000000013</v>
      </c>
      <c r="U118" s="91">
        <f t="shared" si="554" ref="U118:V118">U97-U104</f>
        <v>13608.090000000317</v>
      </c>
      <c r="V118" s="91">
        <f t="shared" si="554"/>
        <v>794884</v>
      </c>
      <c r="W118" s="91">
        <f t="shared" si="555" ref="W118:AB118">W97-W104</f>
        <v>1694689.9400000004</v>
      </c>
      <c r="X118" s="92">
        <f t="shared" si="555"/>
        <v>4365137.0299999993</v>
      </c>
      <c r="Y118" s="91">
        <f t="shared" si="555"/>
        <v>4253461</v>
      </c>
      <c r="Z118" s="91">
        <f t="shared" si="555"/>
        <v>2531592</v>
      </c>
      <c r="AA118" s="91">
        <f t="shared" si="555"/>
        <v>-2614394.0500000007</v>
      </c>
      <c r="AB118" s="91">
        <f t="shared" si="555"/>
        <v>-1446841.379999999</v>
      </c>
      <c r="AC118" s="91">
        <f t="shared" si="556" ref="AC118:AD118">AC97-AC104</f>
        <v>-2194570.8499999996</v>
      </c>
      <c r="AD118" s="91">
        <f t="shared" si="556"/>
        <v>-1329015.1399999997</v>
      </c>
      <c r="AE118" s="91">
        <f t="shared" si="557" ref="AE118:AF118">AE97-AE104</f>
        <v>-944383</v>
      </c>
      <c r="AF118" s="91">
        <f t="shared" si="557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299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299">
        <v>6627056</v>
      </c>
      <c r="BI118" s="473">
        <v>3077781</v>
      </c>
      <c r="BJ118" s="536">
        <v>1129538</v>
      </c>
      <c r="BK118" s="299">
        <v>-57389</v>
      </c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35"/>
        <v>-1182050.9199999981</v>
      </c>
      <c r="BV118" s="93">
        <f t="shared" si="535"/>
        <v>3334911.6499999985</v>
      </c>
      <c r="BW118" s="93">
        <f t="shared" si="535"/>
        <v>1608037.46</v>
      </c>
      <c r="BX118" s="93">
        <f t="shared" si="535"/>
        <v>-759609.25</v>
      </c>
      <c r="BY118" s="93">
        <f t="shared" si="535"/>
        <v>-54253.189999999944</v>
      </c>
      <c r="BZ118" s="93">
        <f t="shared" si="535"/>
        <v>200958.08999999985</v>
      </c>
      <c r="CA118" s="93">
        <f t="shared" si="535"/>
        <v>583412.38000000035</v>
      </c>
      <c r="CB118" s="93">
        <f t="shared" si="535"/>
        <v>467615.58999999985</v>
      </c>
      <c r="CC118" s="93">
        <f t="shared" si="535"/>
        <v>-726200.58999999939</v>
      </c>
      <c r="CD118" s="393">
        <f t="shared" si="535"/>
        <v>-288921.43000000156</v>
      </c>
      <c r="CE118" s="416">
        <f t="shared" si="536"/>
        <v>4248189.4399999995</v>
      </c>
      <c r="CF118" s="93">
        <f t="shared" si="536"/>
        <v>1607444.1099999994</v>
      </c>
      <c r="CG118" s="93">
        <f t="shared" si="536"/>
        <v>-1101627.660000002</v>
      </c>
      <c r="CH118" s="93">
        <f t="shared" si="536"/>
        <v>-1962828.879999999</v>
      </c>
      <c r="CI118" s="93">
        <f t="shared" si="536"/>
        <v>-437350.79000000004</v>
      </c>
      <c r="CJ118" s="234">
        <f t="shared" si="536"/>
        <v>918675.43000000017</v>
      </c>
      <c r="CK118" s="234">
        <f t="shared" si="536"/>
        <v>137934.7799999998</v>
      </c>
      <c r="CL118" s="234">
        <f t="shared" si="536"/>
        <v>-161480.31000000006</v>
      </c>
      <c r="CM118" s="234">
        <f t="shared" si="536"/>
        <v>-136975.09000000032</v>
      </c>
      <c r="CN118" s="234">
        <f t="shared" si="536"/>
        <v>-78986</v>
      </c>
      <c r="CO118" s="234">
        <f t="shared" si="537"/>
        <v>660978.05999999959</v>
      </c>
      <c r="CP118" s="373">
        <f t="shared" si="537"/>
        <v>1498969.9700000007</v>
      </c>
      <c r="CQ118" s="342">
        <f t="shared" si="537"/>
        <v>1373134</v>
      </c>
      <c r="CR118" s="247">
        <f t="shared" si="537"/>
        <v>-2937466</v>
      </c>
      <c r="CS118" s="247">
        <f t="shared" si="537"/>
        <v>1116835.0500000007</v>
      </c>
      <c r="CT118" s="247">
        <f t="shared" si="537"/>
        <v>-1043678.620000001</v>
      </c>
      <c r="CU118" s="247">
        <f t="shared" si="537"/>
        <v>-406086.15000000037</v>
      </c>
      <c r="CV118" s="247">
        <f t="shared" si="537"/>
        <v>-694255.86000000034</v>
      </c>
      <c r="CW118" s="247">
        <f t="shared" si="537"/>
        <v>276036</v>
      </c>
      <c r="CX118" s="247">
        <f t="shared" si="537"/>
        <v>-438233.79999999981</v>
      </c>
      <c r="CY118" s="247">
        <f t="shared" si="538"/>
        <v>388585</v>
      </c>
      <c r="CZ118" s="247">
        <f t="shared" si="538"/>
        <v>-15605</v>
      </c>
      <c r="DA118" s="247">
        <f t="shared" si="538"/>
        <v>-1109581</v>
      </c>
      <c r="DB118" s="373">
        <f t="shared" si="538"/>
        <v>476447</v>
      </c>
      <c r="DC118" s="373">
        <f t="shared" si="538"/>
        <v>-3761868</v>
      </c>
      <c r="DD118" s="373">
        <f t="shared" si="538"/>
        <v>768191</v>
      </c>
      <c r="DE118" s="373">
        <f t="shared" si="538"/>
        <v>-102762</v>
      </c>
      <c r="DF118" s="373">
        <f t="shared" si="538"/>
        <v>957057</v>
      </c>
      <c r="DG118" s="373">
        <f t="shared" si="538"/>
        <v>-287615</v>
      </c>
      <c r="DH118" s="373">
        <f t="shared" si="538"/>
        <v>55228</v>
      </c>
      <c r="DI118" s="373">
        <f t="shared" si="539"/>
        <v>-647220</v>
      </c>
      <c r="DJ118" s="373">
        <f t="shared" si="539"/>
        <v>505722</v>
      </c>
      <c r="DK118" s="373">
        <f t="shared" si="539"/>
        <v>-331846</v>
      </c>
      <c r="DL118" s="373">
        <f t="shared" si="539"/>
        <v>-95169</v>
      </c>
      <c r="DM118" s="373">
        <f t="shared" si="539"/>
        <v>1801307</v>
      </c>
      <c r="DN118" s="373">
        <f t="shared" si="539"/>
        <v>286502</v>
      </c>
      <c r="DO118" s="373">
        <f t="shared" si="539"/>
        <v>1213054</v>
      </c>
      <c r="DP118" s="373">
        <f t="shared" si="539"/>
        <v>767221</v>
      </c>
      <c r="DQ118" s="373">
        <f t="shared" si="539"/>
        <v>1542932</v>
      </c>
      <c r="DR118" s="373"/>
      <c r="DS118" s="373"/>
      <c r="DT118" s="373"/>
      <c r="DU118" s="373"/>
      <c r="DV118" s="373"/>
      <c r="DW118" s="373"/>
      <c r="DX118" s="373"/>
      <c r="DY118" s="373"/>
      <c r="DZ118" s="373"/>
      <c r="EB118" s="28">
        <f t="shared" si="551"/>
        <v>-57389</v>
      </c>
    </row>
    <row r="119" spans="1:132" s="31" customFormat="1" ht="15">
      <c r="A119" s="139"/>
      <c r="B119" s="32" t="s">
        <v>143</v>
      </c>
      <c r="C119" s="90">
        <f t="shared" si="544"/>
        <v>2841019.7099999934</v>
      </c>
      <c r="D119" s="91">
        <f t="shared" si="544"/>
        <v>2355538.9099999964</v>
      </c>
      <c r="E119" s="91">
        <f t="shared" si="544"/>
        <v>-14603152.75</v>
      </c>
      <c r="F119" s="28">
        <f t="shared" si="544"/>
        <v>-4794332.1000000015</v>
      </c>
      <c r="G119" s="91">
        <f t="shared" si="544"/>
        <v>-5249768.3100000005</v>
      </c>
      <c r="H119" s="91">
        <f t="shared" si="544"/>
        <v>412709.02999999933</v>
      </c>
      <c r="I119" s="91">
        <f t="shared" si="544"/>
        <v>-1775454.0899999999</v>
      </c>
      <c r="J119" s="91">
        <f t="shared" si="544"/>
        <v>1198481.4700000007</v>
      </c>
      <c r="K119" s="91">
        <f t="shared" si="544"/>
        <v>5357634.4499999993</v>
      </c>
      <c r="L119" s="92">
        <f t="shared" si="544"/>
        <v>14218981.310000006</v>
      </c>
      <c r="M119" s="91">
        <f t="shared" si="544"/>
        <v>-4276286.8599999994</v>
      </c>
      <c r="N119" s="91">
        <f t="shared" si="544"/>
        <v>4596423.6000000015</v>
      </c>
      <c r="O119" s="91">
        <f t="shared" si="544"/>
        <v>-6459360.6599999964</v>
      </c>
      <c r="P119" s="91">
        <f t="shared" si="558" ref="P119:R119">P98-P105</f>
        <v>1527331.0399999991</v>
      </c>
      <c r="Q119" s="91">
        <f t="shared" si="558"/>
        <v>-3134720.3999999985</v>
      </c>
      <c r="R119" s="91">
        <f t="shared" si="558"/>
        <v>-10933992.67</v>
      </c>
      <c r="S119" s="91">
        <f t="shared" si="559" ref="S119:T119">S98-S105</f>
        <v>-2973247.7599999998</v>
      </c>
      <c r="T119" s="91">
        <f t="shared" si="559"/>
        <v>1074607.8600000013</v>
      </c>
      <c r="U119" s="91">
        <f t="shared" si="560" ref="U119:V119">U98-U105</f>
        <v>-362402.08000000007</v>
      </c>
      <c r="V119" s="91">
        <f t="shared" si="560"/>
        <v>1201984</v>
      </c>
      <c r="W119" s="91">
        <f t="shared" si="561" ref="W119:AB119">W98-W105</f>
        <v>3344934.3699999992</v>
      </c>
      <c r="X119" s="92">
        <f t="shared" si="561"/>
        <v>11533881.440000001</v>
      </c>
      <c r="Y119" s="91">
        <f t="shared" si="561"/>
        <v>9994132</v>
      </c>
      <c r="Z119" s="91">
        <f t="shared" si="561"/>
        <v>5738745</v>
      </c>
      <c r="AA119" s="91">
        <f t="shared" si="561"/>
        <v>-11804952.140000001</v>
      </c>
      <c r="AB119" s="91">
        <f t="shared" si="561"/>
        <v>-5060611.3200000003</v>
      </c>
      <c r="AC119" s="91">
        <f t="shared" si="562" ref="AC119:AD119">AC98-AC105</f>
        <v>-10316835.890000001</v>
      </c>
      <c r="AD119" s="91">
        <f t="shared" si="562"/>
        <v>10084741.599999998</v>
      </c>
      <c r="AE119" s="91">
        <f t="shared" si="563" ref="AE119:AF119">AE98-AE105</f>
        <v>-3467014</v>
      </c>
      <c r="AF119" s="91">
        <f t="shared" si="563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299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299">
        <v>24582894</v>
      </c>
      <c r="BI119" s="473">
        <v>717339</v>
      </c>
      <c r="BJ119" s="536">
        <v>-2021726</v>
      </c>
      <c r="BK119" s="299">
        <v>-1602190</v>
      </c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35"/>
        <v>-9300380.3699999899</v>
      </c>
      <c r="BV119" s="93">
        <f t="shared" si="535"/>
        <v>-828207.86999999732</v>
      </c>
      <c r="BW119" s="93">
        <f t="shared" si="535"/>
        <v>11468432.350000001</v>
      </c>
      <c r="BX119" s="93">
        <f t="shared" si="535"/>
        <v>-6139660.5699999984</v>
      </c>
      <c r="BY119" s="93">
        <f t="shared" si="535"/>
        <v>2276520.5500000007</v>
      </c>
      <c r="BZ119" s="93">
        <f t="shared" si="535"/>
        <v>661898.83000000194</v>
      </c>
      <c r="CA119" s="93">
        <f t="shared" si="535"/>
        <v>1413052.0099999998</v>
      </c>
      <c r="CB119" s="93">
        <f t="shared" si="535"/>
        <v>3502.5299999993294</v>
      </c>
      <c r="CC119" s="93">
        <f t="shared" si="535"/>
        <v>-2012700.0800000001</v>
      </c>
      <c r="CD119" s="393">
        <f t="shared" si="535"/>
        <v>-2685099.8700000048</v>
      </c>
      <c r="CE119" s="416">
        <f t="shared" si="536"/>
        <v>14270418.859999999</v>
      </c>
      <c r="CF119" s="93">
        <f t="shared" si="536"/>
        <v>1142321.3999999985</v>
      </c>
      <c r="CG119" s="93">
        <f t="shared" si="536"/>
        <v>-5345591.4800000042</v>
      </c>
      <c r="CH119" s="93">
        <f t="shared" si="536"/>
        <v>-6587942.3599999994</v>
      </c>
      <c r="CI119" s="93">
        <f t="shared" si="536"/>
        <v>-7182115.4900000021</v>
      </c>
      <c r="CJ119" s="234">
        <f t="shared" si="536"/>
        <v>21018734.269999996</v>
      </c>
      <c r="CK119" s="234">
        <f t="shared" si="536"/>
        <v>-493766.24000000022</v>
      </c>
      <c r="CL119" s="234">
        <f t="shared" si="536"/>
        <v>-1109031.8800000008</v>
      </c>
      <c r="CM119" s="234">
        <f t="shared" si="536"/>
        <v>1817586.0800000001</v>
      </c>
      <c r="CN119" s="234">
        <f t="shared" si="536"/>
        <v>7466873</v>
      </c>
      <c r="CO119" s="234">
        <f t="shared" si="537"/>
        <v>2147755.6300000008</v>
      </c>
      <c r="CP119" s="373">
        <f t="shared" si="537"/>
        <v>6868538.5599999987</v>
      </c>
      <c r="CQ119" s="342">
        <f t="shared" si="537"/>
        <v>7137841</v>
      </c>
      <c r="CR119" s="247">
        <f t="shared" si="537"/>
        <v>-10022526</v>
      </c>
      <c r="CS119" s="247">
        <f t="shared" si="537"/>
        <v>850808.1400000006</v>
      </c>
      <c r="CT119" s="247">
        <f t="shared" si="537"/>
        <v>-3869815.6799999997</v>
      </c>
      <c r="CU119" s="247">
        <f t="shared" si="537"/>
        <v>61715.890000000596</v>
      </c>
      <c r="CV119" s="247">
        <f t="shared" si="537"/>
        <v>-18467925.599999998</v>
      </c>
      <c r="CW119" s="247">
        <f t="shared" si="537"/>
        <v>731625</v>
      </c>
      <c r="CX119" s="247">
        <f t="shared" si="537"/>
        <v>-4026865.9800000004</v>
      </c>
      <c r="CY119" s="247">
        <f t="shared" si="538"/>
        <v>-195016</v>
      </c>
      <c r="CZ119" s="247">
        <f t="shared" si="538"/>
        <v>-9353401</v>
      </c>
      <c r="DA119" s="247">
        <f t="shared" si="538"/>
        <v>-555576</v>
      </c>
      <c r="DB119" s="373">
        <f t="shared" si="538"/>
        <v>-2033731</v>
      </c>
      <c r="DC119" s="373">
        <f t="shared" si="538"/>
        <v>-13190504</v>
      </c>
      <c r="DD119" s="373">
        <f t="shared" si="538"/>
        <v>1197833</v>
      </c>
      <c r="DE119" s="373">
        <f t="shared" si="538"/>
        <v>2808679</v>
      </c>
      <c r="DF119" s="373">
        <f t="shared" si="538"/>
        <v>1276528</v>
      </c>
      <c r="DG119" s="373">
        <f t="shared" si="538"/>
        <v>-2521258</v>
      </c>
      <c r="DH119" s="373">
        <f t="shared" si="538"/>
        <v>984116</v>
      </c>
      <c r="DI119" s="373">
        <f t="shared" si="539"/>
        <v>-3855099</v>
      </c>
      <c r="DJ119" s="373">
        <f t="shared" si="539"/>
        <v>3763928</v>
      </c>
      <c r="DK119" s="373">
        <f t="shared" si="539"/>
        <v>-1877352</v>
      </c>
      <c r="DL119" s="373">
        <f t="shared" si="539"/>
        <v>298181</v>
      </c>
      <c r="DM119" s="373">
        <f t="shared" si="539"/>
        <v>1869266</v>
      </c>
      <c r="DN119" s="373">
        <f t="shared" si="539"/>
        <v>8214205</v>
      </c>
      <c r="DO119" s="373">
        <f t="shared" si="539"/>
        <v>-3224130</v>
      </c>
      <c r="DP119" s="373">
        <f t="shared" si="539"/>
        <v>1064222</v>
      </c>
      <c r="DQ119" s="373">
        <f t="shared" si="539"/>
        <v>6543275</v>
      </c>
      <c r="DR119" s="373"/>
      <c r="DS119" s="373"/>
      <c r="DT119" s="373"/>
      <c r="DU119" s="373"/>
      <c r="DV119" s="373"/>
      <c r="DW119" s="373"/>
      <c r="DX119" s="373"/>
      <c r="DY119" s="373"/>
      <c r="DZ119" s="373"/>
      <c r="EB119" s="28">
        <f t="shared" si="551"/>
        <v>-1602190</v>
      </c>
    </row>
    <row r="120" spans="1:132" s="123" customFormat="1" ht="15.75" thickBot="1">
      <c r="A120" s="140"/>
      <c r="B120" s="45" t="s">
        <v>144</v>
      </c>
      <c r="C120" s="119">
        <f>SUM(C115:C119)</f>
        <v>22932770.659999996</v>
      </c>
      <c r="D120" s="120">
        <f t="shared" si="564" ref="D120:U120">SUM(D115:D119)</f>
        <v>-13064901.909999998</v>
      </c>
      <c r="E120" s="120">
        <f t="shared" si="564"/>
        <v>-44181265.519999988</v>
      </c>
      <c r="F120" s="29">
        <f t="shared" si="564"/>
        <v>-30437338.740000006</v>
      </c>
      <c r="G120" s="120">
        <f t="shared" si="564"/>
        <v>-27841411.699999996</v>
      </c>
      <c r="H120" s="120">
        <f t="shared" si="564"/>
        <v>-16335496.780000001</v>
      </c>
      <c r="I120" s="120">
        <f t="shared" si="564"/>
        <v>-16784143.18</v>
      </c>
      <c r="J120" s="120">
        <f t="shared" si="564"/>
        <v>-5599542.5599999987</v>
      </c>
      <c r="K120" s="120">
        <f t="shared" si="564"/>
        <v>23025521.439999998</v>
      </c>
      <c r="L120" s="121">
        <f t="shared" si="564"/>
        <v>71326168.359999999</v>
      </c>
      <c r="M120" s="120">
        <f t="shared" si="564"/>
        <v>29455270.030000009</v>
      </c>
      <c r="N120" s="120">
        <f t="shared" si="564"/>
        <v>27549972.859999999</v>
      </c>
      <c r="O120" s="120">
        <f t="shared" si="564"/>
        <v>-1902459.360000005</v>
      </c>
      <c r="P120" s="120">
        <f t="shared" si="564"/>
        <v>9390504.1300000045</v>
      </c>
      <c r="Q120" s="120">
        <f t="shared" si="564"/>
        <v>-19198956.839999992</v>
      </c>
      <c r="R120" s="120">
        <f t="shared" si="564"/>
        <v>-37170855.359999999</v>
      </c>
      <c r="S120" s="120">
        <f t="shared" si="564"/>
        <v>-19321934.990000002</v>
      </c>
      <c r="T120" s="120">
        <f t="shared" si="564"/>
        <v>-14052496.26</v>
      </c>
      <c r="U120" s="120">
        <f t="shared" si="564"/>
        <v>-11759940.250000002</v>
      </c>
      <c r="V120" s="120">
        <f t="shared" si="565" ref="V120:W120">SUM(V115:V119)</f>
        <v>-4803397</v>
      </c>
      <c r="W120" s="120">
        <f t="shared" si="565"/>
        <v>19282566.289999999</v>
      </c>
      <c r="X120" s="121">
        <f t="shared" si="566" ref="X120:AB120">SUM(X115:X119)</f>
        <v>61590652.579999983</v>
      </c>
      <c r="Y120" s="120">
        <f t="shared" si="566"/>
        <v>66100783</v>
      </c>
      <c r="Z120" s="120">
        <f t="shared" si="566"/>
        <v>51464332</v>
      </c>
      <c r="AA120" s="120">
        <f t="shared" si="566"/>
        <v>-3787053.1000000052</v>
      </c>
      <c r="AB120" s="120">
        <f t="shared" si="566"/>
        <v>-7467255.9400000088</v>
      </c>
      <c r="AC120" s="120">
        <f t="shared" si="567" ref="AC120:AD120">SUM(AC115:AC119)</f>
        <v>-36269656.850000001</v>
      </c>
      <c r="AD120" s="120">
        <f t="shared" si="567"/>
        <v>-12906555.75</v>
      </c>
      <c r="AE120" s="120">
        <f t="shared" si="568" ref="AE120:AF120">SUM(AE115:AE119)</f>
        <v>-21565465</v>
      </c>
      <c r="AF120" s="120">
        <f t="shared" si="568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8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8">
        <v>101890450</v>
      </c>
      <c r="BI120" s="471">
        <v>71837669</v>
      </c>
      <c r="BJ120" s="535">
        <v>45113505</v>
      </c>
      <c r="BK120" s="298">
        <v>18868597</v>
      </c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02"/>
        <v>-24835230.020000003</v>
      </c>
      <c r="BV120" s="122">
        <f t="shared" si="569" ref="BV120:BW120">SUM(BV115:BV119)</f>
        <v>22455406.039999999</v>
      </c>
      <c r="BW120" s="122">
        <f t="shared" si="569"/>
        <v>24982308.68</v>
      </c>
      <c r="BX120" s="122">
        <f t="shared" si="570" ref="BX120:BY120">SUM(BX115:BX119)</f>
        <v>-6733516.6199999955</v>
      </c>
      <c r="BY120" s="122">
        <f t="shared" si="570"/>
        <v>8519476.7099999953</v>
      </c>
      <c r="BZ120" s="122">
        <f t="shared" si="571" ref="BZ120:CH120">SUM(BZ115:BZ119)</f>
        <v>2283000.5200000023</v>
      </c>
      <c r="CA120" s="122">
        <f t="shared" si="571"/>
        <v>5024202.9299999978</v>
      </c>
      <c r="CB120" s="122">
        <f t="shared" si="571"/>
        <v>796145.55999999843</v>
      </c>
      <c r="CC120" s="122">
        <f t="shared" si="571"/>
        <v>-3742955.1499999971</v>
      </c>
      <c r="CD120" s="392">
        <f t="shared" si="571"/>
        <v>-9735515.7800000086</v>
      </c>
      <c r="CE120" s="415">
        <f t="shared" si="571"/>
        <v>36645512.969999991</v>
      </c>
      <c r="CF120" s="122">
        <f t="shared" si="571"/>
        <v>23914359.140000001</v>
      </c>
      <c r="CG120" s="122">
        <f t="shared" si="571"/>
        <v>-1884593.7400000012</v>
      </c>
      <c r="CH120" s="122">
        <f t="shared" si="571"/>
        <v>-16857760.070000015</v>
      </c>
      <c r="CI120" s="122">
        <f t="shared" si="572" ref="CI120:CJ120">SUM(CI115:CI119)</f>
        <v>-17070700.010000005</v>
      </c>
      <c r="CJ120" s="233">
        <f t="shared" si="572"/>
        <v>24264299.609999999</v>
      </c>
      <c r="CK120" s="233">
        <f t="shared" si="573" ref="CK120:CL120">SUM(CK115:CK119)</f>
        <v>-2243530.009999997</v>
      </c>
      <c r="CL120" s="233">
        <f t="shared" si="573"/>
        <v>-2629660.5200000005</v>
      </c>
      <c r="CM120" s="233">
        <f t="shared" si="574" ref="CM120:CN120">SUM(CM115:CM119)</f>
        <v>2003787.2500000007</v>
      </c>
      <c r="CN120" s="233">
        <f t="shared" si="574"/>
        <v>6598654</v>
      </c>
      <c r="CO120" s="233">
        <f t="shared" si="575" ref="CO120:CQ120">SUM(CO115:CO119)</f>
        <v>6174800.7100000009</v>
      </c>
      <c r="CP120" s="372">
        <f t="shared" si="575"/>
        <v>23066747.420000009</v>
      </c>
      <c r="CQ120" s="341">
        <f t="shared" si="575"/>
        <v>26312607</v>
      </c>
      <c r="CR120" s="259">
        <f t="shared" si="576" ref="CR120">SUM(CR115:CR119)</f>
        <v>-26164196</v>
      </c>
      <c r="CS120" s="259">
        <f t="shared" si="577" ref="CS120">SUM(CS115:CS119)</f>
        <v>15945095.100000005</v>
      </c>
      <c r="CT120" s="259">
        <f t="shared" si="578" ref="CT120">SUM(CT115:CT119)</f>
        <v>-2934577.0599999912</v>
      </c>
      <c r="CU120" s="259">
        <f t="shared" si="579" ref="CU120">SUM(CU115:CU119)</f>
        <v>-4175363.1500000022</v>
      </c>
      <c r="CV120" s="259">
        <f t="shared" si="580" ref="CV120">SUM(CV115:CV119)</f>
        <v>-25562325.25</v>
      </c>
      <c r="CW120" s="259">
        <f t="shared" si="581" ref="CW120">SUM(CW115:CW119)</f>
        <v>877906</v>
      </c>
      <c r="CX120" s="259">
        <f t="shared" si="582" ref="CX120">SUM(CX115:CX119)</f>
        <v>-9615946.2199999988</v>
      </c>
      <c r="CY120" s="259">
        <f t="shared" si="583" ref="CY120">SUM(CY115:CY119)</f>
        <v>-1333337</v>
      </c>
      <c r="CZ120" s="259">
        <f t="shared" si="584" ref="CZ120">SUM(CZ115:CZ119)</f>
        <v>-6718579</v>
      </c>
      <c r="DA120" s="259">
        <f t="shared" si="585" ref="DA120">SUM(DA115:DA119)</f>
        <v>-5987892</v>
      </c>
      <c r="DB120" s="372">
        <f t="shared" si="586" ref="DB120">SUM(DB115:DB119)</f>
        <v>18824557</v>
      </c>
      <c r="DC120" s="372">
        <f t="shared" si="587" ref="DC120">SUM(DC115:DC119)</f>
        <v>-36715036</v>
      </c>
      <c r="DD120" s="372">
        <f t="shared" si="588" ref="DD120">SUM(DD115:DD119)</f>
        <v>9673372</v>
      </c>
      <c r="DE120" s="372">
        <f t="shared" si="589" ref="DE120">SUM(DE115:DE119)</f>
        <v>-236974</v>
      </c>
      <c r="DF120" s="372">
        <f t="shared" si="590" ref="DF120:DG120">SUM(DF115:DF119)</f>
        <v>-10735387</v>
      </c>
      <c r="DG120" s="372">
        <f t="shared" si="590"/>
        <v>-7111781</v>
      </c>
      <c r="DH120" s="372">
        <f t="shared" si="591" ref="DH120">SUM(DH115:DH119)</f>
        <v>5894885</v>
      </c>
      <c r="DI120" s="372">
        <f t="shared" si="592" ref="DI120">SUM(DI115:DI119)</f>
        <v>-7378105</v>
      </c>
      <c r="DJ120" s="372">
        <f t="shared" si="593" ref="DJ120:DK120">SUM(DJ115:DJ119)</f>
        <v>7877038</v>
      </c>
      <c r="DK120" s="372">
        <f t="shared" si="593"/>
        <v>-3381085</v>
      </c>
      <c r="DL120" s="372">
        <f t="shared" si="594" ref="DL120:DM120">SUM(DL115:DL119)</f>
        <v>-5394786</v>
      </c>
      <c r="DM120" s="372">
        <f t="shared" si="594"/>
        <v>20065203</v>
      </c>
      <c r="DN120" s="372">
        <f t="shared" si="595" ref="DN120:DO120">SUM(DN115:DN119)</f>
        <v>-1591507</v>
      </c>
      <c r="DO120" s="372">
        <f t="shared" si="595"/>
        <v>16139315</v>
      </c>
      <c r="DP120" s="372">
        <f t="shared" si="596" ref="DP120:DQ120">SUM(DP115:DP119)</f>
        <v>10139997</v>
      </c>
      <c r="DQ120" s="372">
        <f t="shared" si="596"/>
        <v>6947529</v>
      </c>
      <c r="DR120" s="372"/>
      <c r="DS120" s="372"/>
      <c r="DT120" s="372"/>
      <c r="DU120" s="372"/>
      <c r="DV120" s="372"/>
      <c r="DW120" s="372"/>
      <c r="DX120" s="372"/>
      <c r="DY120" s="372"/>
      <c r="DZ120" s="372"/>
      <c r="EB120" s="29">
        <f t="shared" si="468"/>
        <v>18868597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527"/>
      <c r="BK121" s="290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B121" s="71"/>
    </row>
    <row r="122" spans="1:132" s="52" customFormat="1" ht="1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>
        <v>9</v>
      </c>
      <c r="BI122" s="462">
        <v>3</v>
      </c>
      <c r="BJ122" s="525">
        <v>7</v>
      </c>
      <c r="BK122" s="100">
        <v>4</v>
      </c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97" ref="BU122:CD126">O122-C122</f>
        <v>-42</v>
      </c>
      <c r="BV122" s="101">
        <f t="shared" si="597"/>
        <v>-52</v>
      </c>
      <c r="BW122" s="101">
        <f t="shared" si="597"/>
        <v>-64</v>
      </c>
      <c r="BX122" s="101">
        <f t="shared" si="597"/>
        <v>-66</v>
      </c>
      <c r="BY122" s="101">
        <f t="shared" si="597"/>
        <v>-67</v>
      </c>
      <c r="BZ122" s="101">
        <f t="shared" si="597"/>
        <v>-72</v>
      </c>
      <c r="CA122" s="101">
        <f t="shared" si="597"/>
        <v>-68</v>
      </c>
      <c r="CB122" s="101">
        <f t="shared" si="597"/>
        <v>-64</v>
      </c>
      <c r="CC122" s="101">
        <f t="shared" si="597"/>
        <v>-46</v>
      </c>
      <c r="CD122" s="396">
        <f t="shared" si="597"/>
        <v>-46</v>
      </c>
      <c r="CE122" s="101">
        <f t="shared" si="598" ref="CE122:CN126">Y122-M122</f>
        <v>-39</v>
      </c>
      <c r="CF122" s="101">
        <f t="shared" si="598"/>
        <v>-35</v>
      </c>
      <c r="CG122" s="101">
        <f t="shared" si="598"/>
        <v>-28</v>
      </c>
      <c r="CH122" s="101">
        <f t="shared" si="598"/>
        <v>-16</v>
      </c>
      <c r="CI122" s="101">
        <f t="shared" si="598"/>
        <v>-19</v>
      </c>
      <c r="CJ122" s="237">
        <f t="shared" si="598"/>
        <v>-13</v>
      </c>
      <c r="CK122" s="237">
        <f t="shared" si="598"/>
        <v>-1</v>
      </c>
      <c r="CL122" s="237">
        <f t="shared" si="598"/>
        <v>11</v>
      </c>
      <c r="CM122" s="237">
        <f t="shared" si="598"/>
        <v>19</v>
      </c>
      <c r="CN122" s="237">
        <f t="shared" si="598"/>
        <v>31</v>
      </c>
      <c r="CO122" s="237">
        <f t="shared" si="599" ref="CO122:CX126">AI122-W122</f>
        <v>22</v>
      </c>
      <c r="CP122" s="376">
        <f t="shared" si="599"/>
        <v>22</v>
      </c>
      <c r="CQ122" s="196">
        <f t="shared" si="599"/>
        <v>26</v>
      </c>
      <c r="CR122" s="196">
        <f t="shared" si="599"/>
        <v>22</v>
      </c>
      <c r="CS122" s="196">
        <f t="shared" si="599"/>
        <v>20</v>
      </c>
      <c r="CT122" s="196">
        <f t="shared" si="599"/>
        <v>24</v>
      </c>
      <c r="CU122" s="196">
        <f t="shared" si="599"/>
        <v>20</v>
      </c>
      <c r="CV122" s="196">
        <f t="shared" si="599"/>
        <v>19</v>
      </c>
      <c r="CW122" s="196">
        <f t="shared" si="599"/>
        <v>1</v>
      </c>
      <c r="CX122" s="196">
        <f t="shared" si="599"/>
        <v>-11</v>
      </c>
      <c r="CY122" s="196">
        <f t="shared" si="600" ref="CY122:DH126">AS122-AG122</f>
        <v>-15</v>
      </c>
      <c r="CZ122" s="196">
        <f t="shared" si="600"/>
        <v>-24</v>
      </c>
      <c r="DA122" s="196">
        <f t="shared" si="600"/>
        <v>41</v>
      </c>
      <c r="DB122" s="376">
        <f t="shared" si="600"/>
        <v>16</v>
      </c>
      <c r="DC122" s="376">
        <f t="shared" si="600"/>
        <v>-5</v>
      </c>
      <c r="DD122" s="376">
        <f t="shared" si="600"/>
        <v>-16</v>
      </c>
      <c r="DE122" s="376">
        <f t="shared" si="600"/>
        <v>-19</v>
      </c>
      <c r="DF122" s="376">
        <f t="shared" si="600"/>
        <v>-25</v>
      </c>
      <c r="DG122" s="376">
        <f t="shared" si="600"/>
        <v>-24</v>
      </c>
      <c r="DH122" s="376">
        <f t="shared" si="600"/>
        <v>-25</v>
      </c>
      <c r="DI122" s="376">
        <f t="shared" si="601" ref="DI122:DQ126">BC122-AQ122</f>
        <v>-26</v>
      </c>
      <c r="DJ122" s="376">
        <f t="shared" si="601"/>
        <v>-26</v>
      </c>
      <c r="DK122" s="376">
        <f t="shared" si="601"/>
        <v>-24</v>
      </c>
      <c r="DL122" s="376">
        <f t="shared" si="601"/>
        <v>-12</v>
      </c>
      <c r="DM122" s="376">
        <f t="shared" si="601"/>
        <v>-71</v>
      </c>
      <c r="DN122" s="376">
        <f t="shared" si="601"/>
        <v>-48</v>
      </c>
      <c r="DO122" s="376">
        <f t="shared" si="601"/>
        <v>-32</v>
      </c>
      <c r="DP122" s="376">
        <f t="shared" si="601"/>
        <v>-12</v>
      </c>
      <c r="DQ122" s="376">
        <f t="shared" si="601"/>
        <v>-9</v>
      </c>
      <c r="DR122" s="376"/>
      <c r="DS122" s="376"/>
      <c r="DT122" s="376"/>
      <c r="DU122" s="376"/>
      <c r="DV122" s="376"/>
      <c r="DW122" s="376"/>
      <c r="DX122" s="376"/>
      <c r="DY122" s="376"/>
      <c r="DZ122" s="376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4</v>
      </c>
    </row>
    <row r="123" spans="1:132" s="52" customFormat="1" ht="1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>
        <v>1861</v>
      </c>
      <c r="BI123" s="462">
        <v>1610</v>
      </c>
      <c r="BJ123" s="525">
        <v>1505</v>
      </c>
      <c r="BK123" s="100">
        <v>1502</v>
      </c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97"/>
        <v>237</v>
      </c>
      <c r="BV123" s="101">
        <f t="shared" si="597"/>
        <v>199</v>
      </c>
      <c r="BW123" s="101">
        <f t="shared" si="597"/>
        <v>112</v>
      </c>
      <c r="BX123" s="101">
        <f t="shared" si="597"/>
        <v>91</v>
      </c>
      <c r="BY123" s="101">
        <f t="shared" si="597"/>
        <v>80</v>
      </c>
      <c r="BZ123" s="101">
        <f t="shared" si="597"/>
        <v>10</v>
      </c>
      <c r="CA123" s="101">
        <f t="shared" si="597"/>
        <v>-74</v>
      </c>
      <c r="CB123" s="101">
        <f t="shared" si="597"/>
        <v>-3</v>
      </c>
      <c r="CC123" s="101">
        <f t="shared" si="597"/>
        <v>87</v>
      </c>
      <c r="CD123" s="396">
        <f t="shared" si="597"/>
        <v>188</v>
      </c>
      <c r="CE123" s="101">
        <f t="shared" si="598"/>
        <v>403</v>
      </c>
      <c r="CF123" s="101">
        <f t="shared" si="598"/>
        <v>685</v>
      </c>
      <c r="CG123" s="101">
        <f t="shared" si="598"/>
        <v>792</v>
      </c>
      <c r="CH123" s="101">
        <f t="shared" si="598"/>
        <v>1098</v>
      </c>
      <c r="CI123" s="101">
        <f t="shared" si="598"/>
        <v>1170</v>
      </c>
      <c r="CJ123" s="237">
        <f t="shared" si="598"/>
        <v>1332</v>
      </c>
      <c r="CK123" s="237">
        <f t="shared" si="598"/>
        <v>1719</v>
      </c>
      <c r="CL123" s="237">
        <f t="shared" si="598"/>
        <v>2114</v>
      </c>
      <c r="CM123" s="237">
        <f t="shared" si="598"/>
        <v>2391</v>
      </c>
      <c r="CN123" s="237">
        <f t="shared" si="598"/>
        <v>2435</v>
      </c>
      <c r="CO123" s="237">
        <f t="shared" si="599"/>
        <v>2172</v>
      </c>
      <c r="CP123" s="376">
        <f t="shared" si="599"/>
        <v>2044</v>
      </c>
      <c r="CQ123" s="196">
        <f t="shared" si="599"/>
        <v>1729</v>
      </c>
      <c r="CR123" s="196">
        <f t="shared" si="599"/>
        <v>1240</v>
      </c>
      <c r="CS123" s="196">
        <f t="shared" si="599"/>
        <v>811</v>
      </c>
      <c r="CT123" s="196">
        <f t="shared" si="599"/>
        <v>245</v>
      </c>
      <c r="CU123" s="196">
        <f t="shared" si="599"/>
        <v>-71</v>
      </c>
      <c r="CV123" s="196">
        <f t="shared" si="599"/>
        <v>-333</v>
      </c>
      <c r="CW123" s="196">
        <f t="shared" si="599"/>
        <v>-698</v>
      </c>
      <c r="CX123" s="196">
        <f t="shared" si="599"/>
        <v>-1196</v>
      </c>
      <c r="CY123" s="196">
        <f t="shared" si="600"/>
        <v>-1340</v>
      </c>
      <c r="CZ123" s="196">
        <f t="shared" si="600"/>
        <v>-1444</v>
      </c>
      <c r="DA123" s="196">
        <f t="shared" si="600"/>
        <v>-1436</v>
      </c>
      <c r="DB123" s="376">
        <f t="shared" si="600"/>
        <v>-1350</v>
      </c>
      <c r="DC123" s="376">
        <f t="shared" si="600"/>
        <v>-1342</v>
      </c>
      <c r="DD123" s="376">
        <f t="shared" si="600"/>
        <v>-1261</v>
      </c>
      <c r="DE123" s="376">
        <f t="shared" si="600"/>
        <v>-1124</v>
      </c>
      <c r="DF123" s="376">
        <f t="shared" si="600"/>
        <v>-735</v>
      </c>
      <c r="DG123" s="376">
        <f t="shared" si="600"/>
        <v>-462</v>
      </c>
      <c r="DH123" s="376">
        <f t="shared" si="600"/>
        <v>-337</v>
      </c>
      <c r="DI123" s="376">
        <f t="shared" si="601"/>
        <v>-284</v>
      </c>
      <c r="DJ123" s="376">
        <f t="shared" si="601"/>
        <v>-27</v>
      </c>
      <c r="DK123" s="376">
        <f t="shared" si="601"/>
        <v>-18</v>
      </c>
      <c r="DL123" s="376">
        <f t="shared" si="601"/>
        <v>65</v>
      </c>
      <c r="DM123" s="376">
        <f t="shared" si="601"/>
        <v>218</v>
      </c>
      <c r="DN123" s="376">
        <f t="shared" si="601"/>
        <v>127</v>
      </c>
      <c r="DO123" s="376">
        <f t="shared" si="601"/>
        <v>24</v>
      </c>
      <c r="DP123" s="376">
        <f t="shared" si="601"/>
        <v>82</v>
      </c>
      <c r="DQ123" s="376">
        <f t="shared" si="601"/>
        <v>227</v>
      </c>
      <c r="DR123" s="376"/>
      <c r="DS123" s="376"/>
      <c r="DT123" s="376"/>
      <c r="DU123" s="376"/>
      <c r="DV123" s="376"/>
      <c r="DW123" s="376"/>
      <c r="DX123" s="376"/>
      <c r="DY123" s="376"/>
      <c r="DZ123" s="376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1502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525">
        <v>0</v>
      </c>
      <c r="BK124" s="100">
        <v>0</v>
      </c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97"/>
        <v>0</v>
      </c>
      <c r="BV124" s="101">
        <f t="shared" si="597"/>
        <v>0</v>
      </c>
      <c r="BW124" s="101">
        <f t="shared" si="597"/>
        <v>0</v>
      </c>
      <c r="BX124" s="101">
        <f t="shared" si="597"/>
        <v>0</v>
      </c>
      <c r="BY124" s="101">
        <f t="shared" si="597"/>
        <v>0</v>
      </c>
      <c r="BZ124" s="101">
        <f t="shared" si="597"/>
        <v>0</v>
      </c>
      <c r="CA124" s="101">
        <f t="shared" si="597"/>
        <v>0</v>
      </c>
      <c r="CB124" s="101">
        <f t="shared" si="597"/>
        <v>0</v>
      </c>
      <c r="CC124" s="101">
        <f t="shared" si="597"/>
        <v>0</v>
      </c>
      <c r="CD124" s="396">
        <f t="shared" si="597"/>
        <v>0</v>
      </c>
      <c r="CE124" s="101">
        <f t="shared" si="598"/>
        <v>0</v>
      </c>
      <c r="CF124" s="101">
        <f t="shared" si="598"/>
        <v>0</v>
      </c>
      <c r="CG124" s="101">
        <f t="shared" si="598"/>
        <v>0</v>
      </c>
      <c r="CH124" s="101">
        <f t="shared" si="598"/>
        <v>0</v>
      </c>
      <c r="CI124" s="101">
        <f t="shared" si="598"/>
        <v>0</v>
      </c>
      <c r="CJ124" s="237">
        <f t="shared" si="598"/>
        <v>0</v>
      </c>
      <c r="CK124" s="237">
        <f t="shared" si="598"/>
        <v>0</v>
      </c>
      <c r="CL124" s="237">
        <f t="shared" si="598"/>
        <v>0</v>
      </c>
      <c r="CM124" s="237">
        <f t="shared" si="598"/>
        <v>0</v>
      </c>
      <c r="CN124" s="237">
        <f t="shared" si="598"/>
        <v>0</v>
      </c>
      <c r="CO124" s="237">
        <f t="shared" si="599"/>
        <v>0</v>
      </c>
      <c r="CP124" s="376">
        <f t="shared" si="599"/>
        <v>0</v>
      </c>
      <c r="CQ124" s="196">
        <f t="shared" si="599"/>
        <v>0</v>
      </c>
      <c r="CR124" s="196">
        <f t="shared" si="599"/>
        <v>0</v>
      </c>
      <c r="CS124" s="196">
        <f t="shared" si="599"/>
        <v>0</v>
      </c>
      <c r="CT124" s="196">
        <f t="shared" si="599"/>
        <v>0</v>
      </c>
      <c r="CU124" s="196">
        <f t="shared" si="599"/>
        <v>0</v>
      </c>
      <c r="CV124" s="196">
        <f t="shared" si="599"/>
        <v>0</v>
      </c>
      <c r="CW124" s="196">
        <f t="shared" si="599"/>
        <v>0</v>
      </c>
      <c r="CX124" s="196">
        <f t="shared" si="599"/>
        <v>0</v>
      </c>
      <c r="CY124" s="196">
        <f t="shared" si="600"/>
        <v>0</v>
      </c>
      <c r="CZ124" s="196">
        <f t="shared" si="600"/>
        <v>0</v>
      </c>
      <c r="DA124" s="196">
        <f t="shared" si="600"/>
        <v>0</v>
      </c>
      <c r="DB124" s="376">
        <f t="shared" si="600"/>
        <v>0</v>
      </c>
      <c r="DC124" s="376">
        <f t="shared" si="600"/>
        <v>0</v>
      </c>
      <c r="DD124" s="376">
        <f t="shared" si="600"/>
        <v>0</v>
      </c>
      <c r="DE124" s="376">
        <f t="shared" si="600"/>
        <v>0</v>
      </c>
      <c r="DF124" s="376">
        <f t="shared" si="600"/>
        <v>0</v>
      </c>
      <c r="DG124" s="376">
        <f t="shared" si="600"/>
        <v>0</v>
      </c>
      <c r="DH124" s="376">
        <f t="shared" si="600"/>
        <v>0</v>
      </c>
      <c r="DI124" s="376">
        <f t="shared" si="601"/>
        <v>0</v>
      </c>
      <c r="DJ124" s="376">
        <f t="shared" si="601"/>
        <v>0</v>
      </c>
      <c r="DK124" s="376">
        <f t="shared" si="601"/>
        <v>0</v>
      </c>
      <c r="DL124" s="376">
        <f t="shared" si="601"/>
        <v>0</v>
      </c>
      <c r="DM124" s="376">
        <f t="shared" si="601"/>
        <v>0</v>
      </c>
      <c r="DN124" s="376">
        <f t="shared" si="601"/>
        <v>0</v>
      </c>
      <c r="DO124" s="376">
        <f t="shared" si="601"/>
        <v>0</v>
      </c>
      <c r="DP124" s="376">
        <f t="shared" si="601"/>
        <v>0</v>
      </c>
      <c r="DQ124" s="376">
        <f t="shared" si="601"/>
        <v>0</v>
      </c>
      <c r="DR124" s="376"/>
      <c r="DS124" s="376"/>
      <c r="DT124" s="376"/>
      <c r="DU124" s="376"/>
      <c r="DV124" s="376"/>
      <c r="DW124" s="376"/>
      <c r="DX124" s="376"/>
      <c r="DY124" s="376"/>
      <c r="DZ124" s="376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525">
        <v>0</v>
      </c>
      <c r="BK125" s="100">
        <v>0</v>
      </c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97"/>
        <v>0</v>
      </c>
      <c r="BV125" s="101">
        <f t="shared" si="597"/>
        <v>0</v>
      </c>
      <c r="BW125" s="101">
        <f t="shared" si="597"/>
        <v>0</v>
      </c>
      <c r="BX125" s="101">
        <f t="shared" si="597"/>
        <v>0</v>
      </c>
      <c r="BY125" s="101">
        <f t="shared" si="597"/>
        <v>0</v>
      </c>
      <c r="BZ125" s="101">
        <f t="shared" si="597"/>
        <v>0</v>
      </c>
      <c r="CA125" s="101">
        <f t="shared" si="597"/>
        <v>0</v>
      </c>
      <c r="CB125" s="101">
        <f t="shared" si="597"/>
        <v>0</v>
      </c>
      <c r="CC125" s="101">
        <f t="shared" si="597"/>
        <v>0</v>
      </c>
      <c r="CD125" s="396">
        <f t="shared" si="597"/>
        <v>0</v>
      </c>
      <c r="CE125" s="101">
        <f t="shared" si="598"/>
        <v>0</v>
      </c>
      <c r="CF125" s="101">
        <f t="shared" si="598"/>
        <v>0</v>
      </c>
      <c r="CG125" s="101">
        <f t="shared" si="598"/>
        <v>0</v>
      </c>
      <c r="CH125" s="101">
        <f t="shared" si="598"/>
        <v>0</v>
      </c>
      <c r="CI125" s="101">
        <f t="shared" si="598"/>
        <v>0</v>
      </c>
      <c r="CJ125" s="237">
        <f t="shared" si="598"/>
        <v>0</v>
      </c>
      <c r="CK125" s="237">
        <f t="shared" si="598"/>
        <v>0</v>
      </c>
      <c r="CL125" s="237">
        <f t="shared" si="598"/>
        <v>0</v>
      </c>
      <c r="CM125" s="237">
        <f t="shared" si="598"/>
        <v>0</v>
      </c>
      <c r="CN125" s="237">
        <f t="shared" si="598"/>
        <v>0</v>
      </c>
      <c r="CO125" s="237">
        <f t="shared" si="599"/>
        <v>0</v>
      </c>
      <c r="CP125" s="376">
        <f t="shared" si="599"/>
        <v>0</v>
      </c>
      <c r="CQ125" s="196">
        <f t="shared" si="599"/>
        <v>0</v>
      </c>
      <c r="CR125" s="196">
        <f t="shared" si="599"/>
        <v>0</v>
      </c>
      <c r="CS125" s="196">
        <f t="shared" si="599"/>
        <v>0</v>
      </c>
      <c r="CT125" s="196">
        <f t="shared" si="599"/>
        <v>0</v>
      </c>
      <c r="CU125" s="196">
        <f t="shared" si="599"/>
        <v>0</v>
      </c>
      <c r="CV125" s="196">
        <f t="shared" si="599"/>
        <v>0</v>
      </c>
      <c r="CW125" s="196">
        <f t="shared" si="599"/>
        <v>0</v>
      </c>
      <c r="CX125" s="196">
        <f t="shared" si="599"/>
        <v>0</v>
      </c>
      <c r="CY125" s="196">
        <f t="shared" si="600"/>
        <v>0</v>
      </c>
      <c r="CZ125" s="196">
        <f t="shared" si="600"/>
        <v>0</v>
      </c>
      <c r="DA125" s="196">
        <f t="shared" si="600"/>
        <v>0</v>
      </c>
      <c r="DB125" s="376">
        <f t="shared" si="600"/>
        <v>0</v>
      </c>
      <c r="DC125" s="376">
        <f t="shared" si="600"/>
        <v>0</v>
      </c>
      <c r="DD125" s="376">
        <f t="shared" si="600"/>
        <v>0</v>
      </c>
      <c r="DE125" s="376">
        <f t="shared" si="600"/>
        <v>0</v>
      </c>
      <c r="DF125" s="376">
        <f t="shared" si="600"/>
        <v>0</v>
      </c>
      <c r="DG125" s="376">
        <f t="shared" si="600"/>
        <v>0</v>
      </c>
      <c r="DH125" s="376">
        <f t="shared" si="600"/>
        <v>0</v>
      </c>
      <c r="DI125" s="376">
        <f t="shared" si="601"/>
        <v>0</v>
      </c>
      <c r="DJ125" s="376">
        <f t="shared" si="601"/>
        <v>0</v>
      </c>
      <c r="DK125" s="376">
        <f t="shared" si="601"/>
        <v>0</v>
      </c>
      <c r="DL125" s="376">
        <f t="shared" si="601"/>
        <v>0</v>
      </c>
      <c r="DM125" s="376">
        <f t="shared" si="601"/>
        <v>0</v>
      </c>
      <c r="DN125" s="376">
        <f t="shared" si="601"/>
        <v>0</v>
      </c>
      <c r="DO125" s="376">
        <f t="shared" si="601"/>
        <v>0</v>
      </c>
      <c r="DP125" s="376">
        <f t="shared" si="601"/>
        <v>0</v>
      </c>
      <c r="DQ125" s="376">
        <f t="shared" si="601"/>
        <v>0</v>
      </c>
      <c r="DR125" s="376"/>
      <c r="DS125" s="376"/>
      <c r="DT125" s="376"/>
      <c r="DU125" s="376"/>
      <c r="DV125" s="376"/>
      <c r="DW125" s="376"/>
      <c r="DX125" s="376"/>
      <c r="DY125" s="376"/>
      <c r="DZ125" s="376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525">
        <v>0</v>
      </c>
      <c r="BK126" s="100">
        <v>0</v>
      </c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97"/>
        <v>0</v>
      </c>
      <c r="BV126" s="101">
        <f t="shared" si="597"/>
        <v>0</v>
      </c>
      <c r="BW126" s="101">
        <f t="shared" si="597"/>
        <v>0</v>
      </c>
      <c r="BX126" s="101">
        <f t="shared" si="597"/>
        <v>0</v>
      </c>
      <c r="BY126" s="101">
        <f t="shared" si="597"/>
        <v>0</v>
      </c>
      <c r="BZ126" s="101">
        <f t="shared" si="597"/>
        <v>0</v>
      </c>
      <c r="CA126" s="101">
        <f t="shared" si="597"/>
        <v>0</v>
      </c>
      <c r="CB126" s="101">
        <f t="shared" si="597"/>
        <v>0</v>
      </c>
      <c r="CC126" s="101">
        <f t="shared" si="597"/>
        <v>0</v>
      </c>
      <c r="CD126" s="396">
        <f t="shared" si="597"/>
        <v>0</v>
      </c>
      <c r="CE126" s="101">
        <f t="shared" si="598"/>
        <v>0</v>
      </c>
      <c r="CF126" s="101">
        <f t="shared" si="598"/>
        <v>0</v>
      </c>
      <c r="CG126" s="101">
        <f t="shared" si="598"/>
        <v>0</v>
      </c>
      <c r="CH126" s="101">
        <f t="shared" si="598"/>
        <v>0</v>
      </c>
      <c r="CI126" s="101">
        <f t="shared" si="598"/>
        <v>0</v>
      </c>
      <c r="CJ126" s="237">
        <f t="shared" si="598"/>
        <v>0</v>
      </c>
      <c r="CK126" s="237">
        <f t="shared" si="598"/>
        <v>0</v>
      </c>
      <c r="CL126" s="237">
        <f t="shared" si="598"/>
        <v>0</v>
      </c>
      <c r="CM126" s="237">
        <f t="shared" si="598"/>
        <v>0</v>
      </c>
      <c r="CN126" s="237">
        <f t="shared" si="598"/>
        <v>0</v>
      </c>
      <c r="CO126" s="237">
        <f t="shared" si="599"/>
        <v>0</v>
      </c>
      <c r="CP126" s="376">
        <f t="shared" si="599"/>
        <v>0</v>
      </c>
      <c r="CQ126" s="196">
        <f t="shared" si="599"/>
        <v>0</v>
      </c>
      <c r="CR126" s="196">
        <f t="shared" si="599"/>
        <v>0</v>
      </c>
      <c r="CS126" s="196">
        <f t="shared" si="599"/>
        <v>0</v>
      </c>
      <c r="CT126" s="196">
        <f t="shared" si="599"/>
        <v>0</v>
      </c>
      <c r="CU126" s="196">
        <f t="shared" si="599"/>
        <v>0</v>
      </c>
      <c r="CV126" s="196">
        <f t="shared" si="599"/>
        <v>0</v>
      </c>
      <c r="CW126" s="196">
        <f t="shared" si="599"/>
        <v>0</v>
      </c>
      <c r="CX126" s="196">
        <f t="shared" si="599"/>
        <v>0</v>
      </c>
      <c r="CY126" s="196">
        <f t="shared" si="600"/>
        <v>0</v>
      </c>
      <c r="CZ126" s="196">
        <f t="shared" si="600"/>
        <v>0</v>
      </c>
      <c r="DA126" s="196">
        <f t="shared" si="600"/>
        <v>0</v>
      </c>
      <c r="DB126" s="376">
        <f t="shared" si="600"/>
        <v>0</v>
      </c>
      <c r="DC126" s="376">
        <f t="shared" si="600"/>
        <v>0</v>
      </c>
      <c r="DD126" s="376">
        <f t="shared" si="600"/>
        <v>0</v>
      </c>
      <c r="DE126" s="376">
        <f t="shared" si="600"/>
        <v>0</v>
      </c>
      <c r="DF126" s="376">
        <f t="shared" si="600"/>
        <v>0</v>
      </c>
      <c r="DG126" s="376">
        <f t="shared" si="600"/>
        <v>0</v>
      </c>
      <c r="DH126" s="376">
        <f t="shared" si="600"/>
        <v>0</v>
      </c>
      <c r="DI126" s="376">
        <f t="shared" si="601"/>
        <v>0</v>
      </c>
      <c r="DJ126" s="376">
        <f t="shared" si="601"/>
        <v>0</v>
      </c>
      <c r="DK126" s="376">
        <f t="shared" si="601"/>
        <v>0</v>
      </c>
      <c r="DL126" s="376">
        <f t="shared" si="601"/>
        <v>0</v>
      </c>
      <c r="DM126" s="376">
        <f t="shared" si="601"/>
        <v>0</v>
      </c>
      <c r="DN126" s="376">
        <f t="shared" si="601"/>
        <v>0</v>
      </c>
      <c r="DO126" s="376">
        <f t="shared" si="601"/>
        <v>0</v>
      </c>
      <c r="DP126" s="376">
        <f t="shared" si="601"/>
        <v>0</v>
      </c>
      <c r="DQ126" s="376">
        <f t="shared" si="601"/>
        <v>0</v>
      </c>
      <c r="DR126" s="376"/>
      <c r="DS126" s="376"/>
      <c r="DT126" s="376"/>
      <c r="DU126" s="376"/>
      <c r="DV126" s="376"/>
      <c r="DW126" s="376"/>
      <c r="DX126" s="376"/>
      <c r="DY126" s="376"/>
      <c r="DZ126" s="376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02" ref="C127:V127">SUM(C122:C126)</f>
        <v>641</v>
      </c>
      <c r="D127" s="115">
        <f t="shared" si="602"/>
        <v>672</v>
      </c>
      <c r="E127" s="115">
        <f t="shared" si="602"/>
        <v>819</v>
      </c>
      <c r="F127" s="116">
        <f t="shared" si="602"/>
        <v>867</v>
      </c>
      <c r="G127" s="115">
        <f t="shared" si="602"/>
        <v>889</v>
      </c>
      <c r="H127" s="116">
        <f t="shared" si="602"/>
        <v>933</v>
      </c>
      <c r="I127" s="115">
        <f t="shared" si="602"/>
        <v>945</v>
      </c>
      <c r="J127" s="116">
        <f t="shared" si="602"/>
        <v>964</v>
      </c>
      <c r="K127" s="115">
        <f t="shared" si="602"/>
        <v>978</v>
      </c>
      <c r="L127" s="117">
        <f t="shared" si="602"/>
        <v>917</v>
      </c>
      <c r="M127" s="116">
        <f t="shared" si="602"/>
        <v>849</v>
      </c>
      <c r="N127" s="116">
        <f t="shared" si="602"/>
        <v>807</v>
      </c>
      <c r="O127" s="116">
        <f t="shared" si="602"/>
        <v>836</v>
      </c>
      <c r="P127" s="116">
        <f t="shared" si="602"/>
        <v>819</v>
      </c>
      <c r="Q127" s="116">
        <f t="shared" si="602"/>
        <v>867</v>
      </c>
      <c r="R127" s="116">
        <f t="shared" si="602"/>
        <v>892</v>
      </c>
      <c r="S127" s="116">
        <f t="shared" si="602"/>
        <v>902</v>
      </c>
      <c r="T127" s="116">
        <f t="shared" si="602"/>
        <v>871</v>
      </c>
      <c r="U127" s="116">
        <f t="shared" si="602"/>
        <v>803</v>
      </c>
      <c r="V127" s="116">
        <f t="shared" si="602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>
        <v>1870</v>
      </c>
      <c r="BI127" s="476">
        <v>1613</v>
      </c>
      <c r="BJ127" s="539">
        <v>1512</v>
      </c>
      <c r="BK127" s="117">
        <v>1506</v>
      </c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03" ref="BU127:BY127">SUM(BU122:BU126)</f>
        <v>195</v>
      </c>
      <c r="BV127" s="118">
        <f t="shared" si="603"/>
        <v>147</v>
      </c>
      <c r="BW127" s="118">
        <f t="shared" si="603"/>
        <v>48</v>
      </c>
      <c r="BX127" s="118">
        <f t="shared" si="603"/>
        <v>25</v>
      </c>
      <c r="BY127" s="118">
        <f t="shared" si="603"/>
        <v>13</v>
      </c>
      <c r="BZ127" s="118">
        <f t="shared" si="604" ref="BZ127:CH127">SUM(BZ122:BZ126)</f>
        <v>-62</v>
      </c>
      <c r="CA127" s="118">
        <f t="shared" si="604"/>
        <v>-142</v>
      </c>
      <c r="CB127" s="118">
        <f t="shared" si="604"/>
        <v>-67</v>
      </c>
      <c r="CC127" s="118">
        <f t="shared" si="604"/>
        <v>41</v>
      </c>
      <c r="CD127" s="397">
        <f t="shared" si="604"/>
        <v>142</v>
      </c>
      <c r="CE127" s="118">
        <f t="shared" si="604"/>
        <v>364</v>
      </c>
      <c r="CF127" s="118">
        <f t="shared" si="604"/>
        <v>650</v>
      </c>
      <c r="CG127" s="118">
        <f t="shared" si="604"/>
        <v>764</v>
      </c>
      <c r="CH127" s="118">
        <f t="shared" si="604"/>
        <v>1082</v>
      </c>
      <c r="CI127" s="118">
        <f t="shared" si="605" ref="CI127:CJ127">SUM(CI122:CI126)</f>
        <v>1151</v>
      </c>
      <c r="CJ127" s="238">
        <f t="shared" si="605"/>
        <v>1319</v>
      </c>
      <c r="CK127" s="238">
        <f t="shared" si="606" ref="CK127:CL127">SUM(CK122:CK126)</f>
        <v>1718</v>
      </c>
      <c r="CL127" s="238">
        <f t="shared" si="606"/>
        <v>2125</v>
      </c>
      <c r="CM127" s="238">
        <f t="shared" si="607" ref="CM127:CN127">SUM(CM122:CM126)</f>
        <v>2410</v>
      </c>
      <c r="CN127" s="238">
        <f t="shared" si="607"/>
        <v>2466</v>
      </c>
      <c r="CO127" s="238">
        <f t="shared" si="608" ref="CO127:CQ127">SUM(CO122:CO126)</f>
        <v>2194</v>
      </c>
      <c r="CP127" s="377">
        <f t="shared" si="608"/>
        <v>2066</v>
      </c>
      <c r="CQ127" s="197">
        <f t="shared" si="608"/>
        <v>1755</v>
      </c>
      <c r="CR127" s="197">
        <f t="shared" si="609" ref="CR127">SUM(CR122:CR126)</f>
        <v>1262</v>
      </c>
      <c r="CS127" s="197">
        <f t="shared" si="610" ref="CS127">SUM(CS122:CS126)</f>
        <v>831</v>
      </c>
      <c r="CT127" s="197">
        <f t="shared" si="611" ref="CT127">SUM(CT122:CT126)</f>
        <v>269</v>
      </c>
      <c r="CU127" s="197">
        <f t="shared" si="612" ref="CU127">SUM(CU122:CU126)</f>
        <v>-51</v>
      </c>
      <c r="CV127" s="197">
        <f t="shared" si="613" ref="CV127">SUM(CV122:CV126)</f>
        <v>-314</v>
      </c>
      <c r="CW127" s="197">
        <f t="shared" si="614" ref="CW127">SUM(CW122:CW126)</f>
        <v>-697</v>
      </c>
      <c r="CX127" s="197">
        <f t="shared" si="615" ref="CX127">SUM(CX122:CX126)</f>
        <v>-1207</v>
      </c>
      <c r="CY127" s="197">
        <f t="shared" si="616" ref="CY127">SUM(CY122:CY126)</f>
        <v>-1355</v>
      </c>
      <c r="CZ127" s="197">
        <f t="shared" si="617" ref="CZ127">SUM(CZ122:CZ126)</f>
        <v>-1468</v>
      </c>
      <c r="DA127" s="197">
        <f t="shared" si="618" ref="DA127">SUM(DA122:DA126)</f>
        <v>-1395</v>
      </c>
      <c r="DB127" s="377">
        <f t="shared" si="619" ref="DB127">SUM(DB122:DB126)</f>
        <v>-1334</v>
      </c>
      <c r="DC127" s="377">
        <f t="shared" si="620" ref="DC127">SUM(DC122:DC126)</f>
        <v>-1347</v>
      </c>
      <c r="DD127" s="377">
        <f t="shared" si="621" ref="DD127">SUM(DD122:DD126)</f>
        <v>-1277</v>
      </c>
      <c r="DE127" s="377">
        <f t="shared" si="622" ref="DE127">SUM(DE122:DE126)</f>
        <v>-1143</v>
      </c>
      <c r="DF127" s="377">
        <f t="shared" si="623" ref="DF127:DG127">SUM(DF122:DF126)</f>
        <v>-760</v>
      </c>
      <c r="DG127" s="377">
        <f t="shared" si="623"/>
        <v>-486</v>
      </c>
      <c r="DH127" s="377">
        <f t="shared" si="624" ref="DH127">SUM(DH122:DH126)</f>
        <v>-362</v>
      </c>
      <c r="DI127" s="377">
        <f t="shared" si="625" ref="DI127">SUM(DI122:DI126)</f>
        <v>-310</v>
      </c>
      <c r="DJ127" s="377">
        <f t="shared" si="626" ref="DJ127:DK127">SUM(DJ122:DJ126)</f>
        <v>-53</v>
      </c>
      <c r="DK127" s="377">
        <f t="shared" si="626"/>
        <v>-42</v>
      </c>
      <c r="DL127" s="377">
        <f t="shared" si="627" ref="DL127:DM127">SUM(DL122:DL126)</f>
        <v>53</v>
      </c>
      <c r="DM127" s="377">
        <f t="shared" si="627"/>
        <v>147</v>
      </c>
      <c r="DN127" s="377">
        <f t="shared" si="628" ref="DN127:DO127">SUM(DN122:DN126)</f>
        <v>79</v>
      </c>
      <c r="DO127" s="377">
        <f t="shared" si="628"/>
        <v>-8</v>
      </c>
      <c r="DP127" s="377">
        <f t="shared" si="629" ref="DP127:DQ127">SUM(DP122:DP126)</f>
        <v>70</v>
      </c>
      <c r="DQ127" s="377">
        <f t="shared" si="629"/>
        <v>218</v>
      </c>
      <c r="DR127" s="377"/>
      <c r="DS127" s="377"/>
      <c r="DT127" s="377"/>
      <c r="DU127" s="377"/>
      <c r="DV127" s="377"/>
      <c r="DW127" s="377"/>
      <c r="DX127" s="377"/>
      <c r="DY127" s="377"/>
      <c r="DZ127" s="377"/>
      <c r="EB127" s="78">
        <f>SUM(EB122:EB126)</f>
        <v>1506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530"/>
      <c r="BK128" s="293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B128" s="83"/>
    </row>
    <row r="129" spans="1:132" s="52" customFormat="1" ht="1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>
        <v>18</v>
      </c>
      <c r="BI129" s="477">
        <v>70</v>
      </c>
      <c r="BJ129" s="540">
        <v>97</v>
      </c>
      <c r="BK129" s="103">
        <v>73</v>
      </c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630" ref="BU129:CD133">O129-C129</f>
        <v>-47</v>
      </c>
      <c r="BV129" s="102">
        <f t="shared" si="630"/>
        <v>-173</v>
      </c>
      <c r="BW129" s="102">
        <f t="shared" si="630"/>
        <v>-502</v>
      </c>
      <c r="BX129" s="102">
        <f t="shared" si="630"/>
        <v>-468</v>
      </c>
      <c r="BY129" s="102">
        <f t="shared" si="630"/>
        <v>-487</v>
      </c>
      <c r="BZ129" s="102">
        <f t="shared" si="630"/>
        <v>-575</v>
      </c>
      <c r="CA129" s="102">
        <f t="shared" si="630"/>
        <v>-690</v>
      </c>
      <c r="CB129" s="102">
        <f t="shared" si="630"/>
        <v>-806</v>
      </c>
      <c r="CC129" s="102">
        <f t="shared" si="630"/>
        <v>-118</v>
      </c>
      <c r="CD129" s="376">
        <f t="shared" si="630"/>
        <v>-19</v>
      </c>
      <c r="CE129" s="102">
        <f t="shared" si="631" ref="CE129:CN133">Y129-M129</f>
        <v>-179</v>
      </c>
      <c r="CF129" s="102">
        <f t="shared" si="631"/>
        <v>-186</v>
      </c>
      <c r="CG129" s="102">
        <f t="shared" si="631"/>
        <v>-118</v>
      </c>
      <c r="CH129" s="102">
        <f t="shared" si="631"/>
        <v>0</v>
      </c>
      <c r="CI129" s="102">
        <f t="shared" si="631"/>
        <v>0</v>
      </c>
      <c r="CJ129" s="196">
        <f t="shared" si="631"/>
        <v>0</v>
      </c>
      <c r="CK129" s="196">
        <f t="shared" si="631"/>
        <v>488</v>
      </c>
      <c r="CL129" s="196">
        <f t="shared" si="631"/>
        <v>652</v>
      </c>
      <c r="CM129" s="196">
        <f t="shared" si="631"/>
        <v>649</v>
      </c>
      <c r="CN129" s="196">
        <f t="shared" si="631"/>
        <v>478</v>
      </c>
      <c r="CO129" s="196">
        <f t="shared" si="632" ref="CO129:CX133">AI129-W129</f>
        <v>246</v>
      </c>
      <c r="CP129" s="376">
        <f t="shared" si="632"/>
        <v>10</v>
      </c>
      <c r="CQ129" s="196">
        <f t="shared" si="632"/>
        <v>0</v>
      </c>
      <c r="CR129" s="196">
        <f t="shared" si="632"/>
        <v>1</v>
      </c>
      <c r="CS129" s="196">
        <f t="shared" si="632"/>
        <v>9</v>
      </c>
      <c r="CT129" s="196">
        <f t="shared" si="632"/>
        <v>115</v>
      </c>
      <c r="CU129" s="196">
        <f t="shared" si="632"/>
        <v>856</v>
      </c>
      <c r="CV129" s="196">
        <f t="shared" si="632"/>
        <v>793</v>
      </c>
      <c r="CW129" s="196">
        <f t="shared" si="632"/>
        <v>213</v>
      </c>
      <c r="CX129" s="196">
        <f t="shared" si="632"/>
        <v>-47</v>
      </c>
      <c r="CY129" s="196">
        <f t="shared" si="633" ref="CY129:DH133">AS129-AG129</f>
        <v>-70</v>
      </c>
      <c r="CZ129" s="196">
        <f t="shared" si="633"/>
        <v>53</v>
      </c>
      <c r="DA129" s="196">
        <f t="shared" si="633"/>
        <v>-79</v>
      </c>
      <c r="DB129" s="376">
        <f t="shared" si="633"/>
        <v>32</v>
      </c>
      <c r="DC129" s="376">
        <f t="shared" si="633"/>
        <v>29</v>
      </c>
      <c r="DD129" s="376">
        <f t="shared" si="633"/>
        <v>41</v>
      </c>
      <c r="DE129" s="376">
        <f t="shared" si="633"/>
        <v>102</v>
      </c>
      <c r="DF129" s="376">
        <f t="shared" si="633"/>
        <v>-31</v>
      </c>
      <c r="DG129" s="376">
        <f t="shared" si="633"/>
        <v>-444</v>
      </c>
      <c r="DH129" s="376">
        <f t="shared" si="633"/>
        <v>-336</v>
      </c>
      <c r="DI129" s="376">
        <f t="shared" si="634" ref="DI129:DQ133">BC129-AQ129</f>
        <v>-133</v>
      </c>
      <c r="DJ129" s="376">
        <f t="shared" si="634"/>
        <v>46</v>
      </c>
      <c r="DK129" s="376">
        <f t="shared" si="634"/>
        <v>-128</v>
      </c>
      <c r="DL129" s="376">
        <f t="shared" si="634"/>
        <v>15</v>
      </c>
      <c r="DM129" s="376">
        <f t="shared" si="634"/>
        <v>75</v>
      </c>
      <c r="DN129" s="376">
        <f t="shared" si="634"/>
        <v>-24</v>
      </c>
      <c r="DO129" s="376">
        <f t="shared" si="634"/>
        <v>41</v>
      </c>
      <c r="DP129" s="376">
        <f t="shared" si="634"/>
        <v>55</v>
      </c>
      <c r="DQ129" s="376">
        <f t="shared" si="634"/>
        <v>-38</v>
      </c>
      <c r="DR129" s="376"/>
      <c r="DS129" s="376"/>
      <c r="DT129" s="376"/>
      <c r="DU129" s="376"/>
      <c r="DV129" s="376"/>
      <c r="DW129" s="376"/>
      <c r="DX129" s="376"/>
      <c r="DY129" s="376"/>
      <c r="DZ129" s="376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73</v>
      </c>
    </row>
    <row r="130" spans="1:132" s="52" customFormat="1" ht="1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>
        <v>0</v>
      </c>
      <c r="BI130" s="477">
        <v>0</v>
      </c>
      <c r="BJ130" s="540">
        <v>2</v>
      </c>
      <c r="BK130" s="103">
        <v>0</v>
      </c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630"/>
        <v>1</v>
      </c>
      <c r="BV130" s="102">
        <f t="shared" si="630"/>
        <v>-45</v>
      </c>
      <c r="BW130" s="102">
        <f t="shared" si="630"/>
        <v>-182</v>
      </c>
      <c r="BX130" s="102">
        <f t="shared" si="630"/>
        <v>-164</v>
      </c>
      <c r="BY130" s="102">
        <f t="shared" si="630"/>
        <v>-216</v>
      </c>
      <c r="BZ130" s="102">
        <f t="shared" si="630"/>
        <v>-260</v>
      </c>
      <c r="CA130" s="102">
        <f t="shared" si="630"/>
        <v>-292</v>
      </c>
      <c r="CB130" s="102">
        <f t="shared" si="630"/>
        <v>-307</v>
      </c>
      <c r="CC130" s="102">
        <f t="shared" si="630"/>
        <v>-13</v>
      </c>
      <c r="CD130" s="376">
        <f t="shared" si="630"/>
        <v>0</v>
      </c>
      <c r="CE130" s="102">
        <f t="shared" si="631"/>
        <v>0</v>
      </c>
      <c r="CF130" s="102">
        <f t="shared" si="631"/>
        <v>0</v>
      </c>
      <c r="CG130" s="102">
        <f t="shared" si="631"/>
        <v>-1</v>
      </c>
      <c r="CH130" s="102">
        <f t="shared" si="631"/>
        <v>0</v>
      </c>
      <c r="CI130" s="102">
        <f t="shared" si="631"/>
        <v>0</v>
      </c>
      <c r="CJ130" s="196">
        <f t="shared" si="631"/>
        <v>0</v>
      </c>
      <c r="CK130" s="196">
        <f t="shared" si="631"/>
        <v>0</v>
      </c>
      <c r="CL130" s="196">
        <f t="shared" si="631"/>
        <v>312</v>
      </c>
      <c r="CM130" s="196">
        <f t="shared" si="631"/>
        <v>402</v>
      </c>
      <c r="CN130" s="196">
        <f t="shared" si="631"/>
        <v>239</v>
      </c>
      <c r="CO130" s="196">
        <f t="shared" si="632"/>
        <v>93</v>
      </c>
      <c r="CP130" s="376">
        <f t="shared" si="632"/>
        <v>0</v>
      </c>
      <c r="CQ130" s="196">
        <f t="shared" si="632"/>
        <v>0</v>
      </c>
      <c r="CR130" s="196">
        <f t="shared" si="632"/>
        <v>0</v>
      </c>
      <c r="CS130" s="196">
        <f t="shared" si="632"/>
        <v>0</v>
      </c>
      <c r="CT130" s="196">
        <f t="shared" si="632"/>
        <v>21</v>
      </c>
      <c r="CU130" s="196">
        <f t="shared" si="632"/>
        <v>360</v>
      </c>
      <c r="CV130" s="196">
        <f t="shared" si="632"/>
        <v>290</v>
      </c>
      <c r="CW130" s="196">
        <f t="shared" si="632"/>
        <v>257</v>
      </c>
      <c r="CX130" s="196">
        <f t="shared" si="632"/>
        <v>-66</v>
      </c>
      <c r="CY130" s="196">
        <f t="shared" si="633"/>
        <v>-107</v>
      </c>
      <c r="CZ130" s="196">
        <f t="shared" si="633"/>
        <v>101</v>
      </c>
      <c r="DA130" s="196">
        <f t="shared" si="633"/>
        <v>52</v>
      </c>
      <c r="DB130" s="376">
        <f t="shared" si="633"/>
        <v>1</v>
      </c>
      <c r="DC130" s="376">
        <f t="shared" si="633"/>
        <v>0</v>
      </c>
      <c r="DD130" s="376">
        <f t="shared" si="633"/>
        <v>1</v>
      </c>
      <c r="DE130" s="376">
        <f t="shared" si="633"/>
        <v>2</v>
      </c>
      <c r="DF130" s="376">
        <f t="shared" si="633"/>
        <v>-18</v>
      </c>
      <c r="DG130" s="376">
        <f t="shared" si="633"/>
        <v>-174</v>
      </c>
      <c r="DH130" s="376">
        <f t="shared" si="633"/>
        <v>-30</v>
      </c>
      <c r="DI130" s="376">
        <f t="shared" si="634"/>
        <v>38</v>
      </c>
      <c r="DJ130" s="376">
        <f t="shared" si="634"/>
        <v>139</v>
      </c>
      <c r="DK130" s="376">
        <f t="shared" si="634"/>
        <v>1</v>
      </c>
      <c r="DL130" s="376">
        <f t="shared" si="634"/>
        <v>101</v>
      </c>
      <c r="DM130" s="376">
        <f t="shared" si="634"/>
        <v>-8</v>
      </c>
      <c r="DN130" s="376">
        <f t="shared" si="634"/>
        <v>-1</v>
      </c>
      <c r="DO130" s="376">
        <f t="shared" si="634"/>
        <v>0</v>
      </c>
      <c r="DP130" s="376">
        <f t="shared" si="634"/>
        <v>1</v>
      </c>
      <c r="DQ130" s="376">
        <f t="shared" si="634"/>
        <v>-2</v>
      </c>
      <c r="DR130" s="376"/>
      <c r="DS130" s="376"/>
      <c r="DT130" s="376"/>
      <c r="DU130" s="376"/>
      <c r="DV130" s="376"/>
      <c r="DW130" s="376"/>
      <c r="DX130" s="376"/>
      <c r="DY130" s="376"/>
      <c r="DZ130" s="376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>
        <v>16</v>
      </c>
      <c r="BI131" s="477">
        <v>31</v>
      </c>
      <c r="BJ131" s="540">
        <v>32</v>
      </c>
      <c r="BK131" s="103">
        <v>30</v>
      </c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630"/>
        <v>-72</v>
      </c>
      <c r="BV131" s="102">
        <f t="shared" si="630"/>
        <v>-94</v>
      </c>
      <c r="BW131" s="102">
        <f t="shared" si="630"/>
        <v>-82</v>
      </c>
      <c r="BX131" s="102">
        <f t="shared" si="630"/>
        <v>-68</v>
      </c>
      <c r="BY131" s="102">
        <f t="shared" si="630"/>
        <v>-90</v>
      </c>
      <c r="BZ131" s="102">
        <f t="shared" si="630"/>
        <v>-63</v>
      </c>
      <c r="CA131" s="102">
        <f t="shared" si="630"/>
        <v>-59</v>
      </c>
      <c r="CB131" s="102">
        <f t="shared" si="630"/>
        <v>-44</v>
      </c>
      <c r="CC131" s="102">
        <f t="shared" si="630"/>
        <v>-40</v>
      </c>
      <c r="CD131" s="376">
        <f t="shared" si="630"/>
        <v>13</v>
      </c>
      <c r="CE131" s="102">
        <f t="shared" si="631"/>
        <v>-33</v>
      </c>
      <c r="CF131" s="102">
        <f t="shared" si="631"/>
        <v>-40</v>
      </c>
      <c r="CG131" s="102">
        <f t="shared" si="631"/>
        <v>-3</v>
      </c>
      <c r="CH131" s="102">
        <f t="shared" si="631"/>
        <v>30</v>
      </c>
      <c r="CI131" s="102">
        <f t="shared" si="631"/>
        <v>24</v>
      </c>
      <c r="CJ131" s="196">
        <f t="shared" si="631"/>
        <v>27</v>
      </c>
      <c r="CK131" s="196">
        <f t="shared" si="631"/>
        <v>16</v>
      </c>
      <c r="CL131" s="196">
        <f t="shared" si="631"/>
        <v>13</v>
      </c>
      <c r="CM131" s="196">
        <f t="shared" si="631"/>
        <v>36</v>
      </c>
      <c r="CN131" s="196">
        <f t="shared" si="631"/>
        <v>55</v>
      </c>
      <c r="CO131" s="196">
        <f t="shared" si="632"/>
        <v>25</v>
      </c>
      <c r="CP131" s="376">
        <f t="shared" si="632"/>
        <v>2</v>
      </c>
      <c r="CQ131" s="196">
        <f t="shared" si="632"/>
        <v>-9</v>
      </c>
      <c r="CR131" s="196">
        <f t="shared" si="632"/>
        <v>-4</v>
      </c>
      <c r="CS131" s="196">
        <f t="shared" si="632"/>
        <v>60</v>
      </c>
      <c r="CT131" s="196">
        <f t="shared" si="632"/>
        <v>117</v>
      </c>
      <c r="CU131" s="196">
        <f t="shared" si="632"/>
        <v>99</v>
      </c>
      <c r="CV131" s="196">
        <f t="shared" si="632"/>
        <v>58</v>
      </c>
      <c r="CW131" s="196">
        <f t="shared" si="632"/>
        <v>95</v>
      </c>
      <c r="CX131" s="196">
        <f t="shared" si="632"/>
        <v>61</v>
      </c>
      <c r="CY131" s="196">
        <f t="shared" si="633"/>
        <v>23</v>
      </c>
      <c r="CZ131" s="196">
        <f t="shared" si="633"/>
        <v>-6</v>
      </c>
      <c r="DA131" s="196">
        <f t="shared" si="633"/>
        <v>-1</v>
      </c>
      <c r="DB131" s="376">
        <f t="shared" si="633"/>
        <v>2</v>
      </c>
      <c r="DC131" s="376">
        <f t="shared" si="633"/>
        <v>21</v>
      </c>
      <c r="DD131" s="376">
        <f t="shared" si="633"/>
        <v>27</v>
      </c>
      <c r="DE131" s="376">
        <f t="shared" si="633"/>
        <v>-10</v>
      </c>
      <c r="DF131" s="376">
        <f t="shared" si="633"/>
        <v>-90</v>
      </c>
      <c r="DG131" s="376">
        <f t="shared" si="633"/>
        <v>-85</v>
      </c>
      <c r="DH131" s="376">
        <f t="shared" si="633"/>
        <v>5</v>
      </c>
      <c r="DI131" s="376">
        <f t="shared" si="634"/>
        <v>-12</v>
      </c>
      <c r="DJ131" s="376">
        <f t="shared" si="634"/>
        <v>-33</v>
      </c>
      <c r="DK131" s="376">
        <f t="shared" si="634"/>
        <v>1</v>
      </c>
      <c r="DL131" s="376">
        <f t="shared" si="634"/>
        <v>-4</v>
      </c>
      <c r="DM131" s="376">
        <f t="shared" si="634"/>
        <v>10</v>
      </c>
      <c r="DN131" s="376">
        <f t="shared" si="634"/>
        <v>-5</v>
      </c>
      <c r="DO131" s="376">
        <f t="shared" si="634"/>
        <v>10</v>
      </c>
      <c r="DP131" s="376">
        <f t="shared" si="634"/>
        <v>5</v>
      </c>
      <c r="DQ131" s="376">
        <f t="shared" si="634"/>
        <v>-39</v>
      </c>
      <c r="DR131" s="376"/>
      <c r="DS131" s="376"/>
      <c r="DT131" s="376"/>
      <c r="DU131" s="376"/>
      <c r="DV131" s="376"/>
      <c r="DW131" s="376"/>
      <c r="DX131" s="376"/>
      <c r="DY131" s="376"/>
      <c r="DZ131" s="376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30</v>
      </c>
    </row>
    <row r="132" spans="1:132" s="52" customFormat="1" ht="1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>
        <v>0</v>
      </c>
      <c r="BI132" s="477">
        <v>11</v>
      </c>
      <c r="BJ132" s="540">
        <v>6</v>
      </c>
      <c r="BK132" s="103">
        <v>5</v>
      </c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630"/>
        <v>-25</v>
      </c>
      <c r="BV132" s="102">
        <f t="shared" si="630"/>
        <v>-21</v>
      </c>
      <c r="BW132" s="102">
        <f t="shared" si="630"/>
        <v>-18</v>
      </c>
      <c r="BX132" s="102">
        <f t="shared" si="630"/>
        <v>-14</v>
      </c>
      <c r="BY132" s="102">
        <f t="shared" si="630"/>
        <v>-12</v>
      </c>
      <c r="BZ132" s="102">
        <f t="shared" si="630"/>
        <v>-16</v>
      </c>
      <c r="CA132" s="102">
        <f t="shared" si="630"/>
        <v>-15</v>
      </c>
      <c r="CB132" s="102">
        <f t="shared" si="630"/>
        <v>-10</v>
      </c>
      <c r="CC132" s="102">
        <f t="shared" si="630"/>
        <v>-6</v>
      </c>
      <c r="CD132" s="376">
        <f t="shared" si="630"/>
        <v>4</v>
      </c>
      <c r="CE132" s="102">
        <f t="shared" si="631"/>
        <v>-8</v>
      </c>
      <c r="CF132" s="102">
        <f t="shared" si="631"/>
        <v>-5</v>
      </c>
      <c r="CG132" s="102">
        <f t="shared" si="631"/>
        <v>-1</v>
      </c>
      <c r="CH132" s="102">
        <f t="shared" si="631"/>
        <v>8</v>
      </c>
      <c r="CI132" s="102">
        <f t="shared" si="631"/>
        <v>4</v>
      </c>
      <c r="CJ132" s="196">
        <f t="shared" si="631"/>
        <v>10</v>
      </c>
      <c r="CK132" s="196">
        <f t="shared" si="631"/>
        <v>6</v>
      </c>
      <c r="CL132" s="196">
        <f t="shared" si="631"/>
        <v>3</v>
      </c>
      <c r="CM132" s="196">
        <f t="shared" si="631"/>
        <v>11</v>
      </c>
      <c r="CN132" s="196">
        <f t="shared" si="631"/>
        <v>15</v>
      </c>
      <c r="CO132" s="196">
        <f t="shared" si="632"/>
        <v>8</v>
      </c>
      <c r="CP132" s="376">
        <f t="shared" si="632"/>
        <v>0</v>
      </c>
      <c r="CQ132" s="196">
        <f t="shared" si="632"/>
        <v>-4</v>
      </c>
      <c r="CR132" s="196">
        <f t="shared" si="632"/>
        <v>-2</v>
      </c>
      <c r="CS132" s="196">
        <f t="shared" si="632"/>
        <v>21</v>
      </c>
      <c r="CT132" s="196">
        <f t="shared" si="632"/>
        <v>16</v>
      </c>
      <c r="CU132" s="196">
        <f t="shared" si="632"/>
        <v>17</v>
      </c>
      <c r="CV132" s="196">
        <f t="shared" si="632"/>
        <v>9</v>
      </c>
      <c r="CW132" s="196">
        <f t="shared" si="632"/>
        <v>7</v>
      </c>
      <c r="CX132" s="196">
        <f t="shared" si="632"/>
        <v>13</v>
      </c>
      <c r="CY132" s="196">
        <f t="shared" si="633"/>
        <v>-5</v>
      </c>
      <c r="CZ132" s="196">
        <f t="shared" si="633"/>
        <v>-3</v>
      </c>
      <c r="DA132" s="196">
        <f t="shared" si="633"/>
        <v>2</v>
      </c>
      <c r="DB132" s="376">
        <f t="shared" si="633"/>
        <v>-3</v>
      </c>
      <c r="DC132" s="376">
        <f t="shared" si="633"/>
        <v>6</v>
      </c>
      <c r="DD132" s="376">
        <f t="shared" si="633"/>
        <v>6</v>
      </c>
      <c r="DE132" s="376">
        <f t="shared" si="633"/>
        <v>-4</v>
      </c>
      <c r="DF132" s="376">
        <f t="shared" si="633"/>
        <v>-12</v>
      </c>
      <c r="DG132" s="376">
        <f t="shared" si="633"/>
        <v>-11</v>
      </c>
      <c r="DH132" s="376">
        <f t="shared" si="633"/>
        <v>-5</v>
      </c>
      <c r="DI132" s="376">
        <f t="shared" si="634"/>
        <v>7</v>
      </c>
      <c r="DJ132" s="376">
        <f t="shared" si="634"/>
        <v>5</v>
      </c>
      <c r="DK132" s="376">
        <f t="shared" si="634"/>
        <v>12</v>
      </c>
      <c r="DL132" s="376">
        <f t="shared" si="634"/>
        <v>-5</v>
      </c>
      <c r="DM132" s="376">
        <f t="shared" si="634"/>
        <v>-4</v>
      </c>
      <c r="DN132" s="376">
        <f t="shared" si="634"/>
        <v>-2</v>
      </c>
      <c r="DO132" s="376">
        <f t="shared" si="634"/>
        <v>5</v>
      </c>
      <c r="DP132" s="376">
        <f t="shared" si="634"/>
        <v>0</v>
      </c>
      <c r="DQ132" s="376">
        <f t="shared" si="634"/>
        <v>-16</v>
      </c>
      <c r="DR132" s="376"/>
      <c r="DS132" s="376"/>
      <c r="DT132" s="376"/>
      <c r="DU132" s="376"/>
      <c r="DV132" s="376"/>
      <c r="DW132" s="376"/>
      <c r="DX132" s="376"/>
      <c r="DY132" s="376"/>
      <c r="DZ132" s="376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5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>
        <v>3</v>
      </c>
      <c r="BI133" s="477">
        <v>4</v>
      </c>
      <c r="BJ133" s="540">
        <v>1</v>
      </c>
      <c r="BK133" s="103">
        <v>3</v>
      </c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630"/>
        <v>0</v>
      </c>
      <c r="BV133" s="102">
        <f t="shared" si="630"/>
        <v>0</v>
      </c>
      <c r="BW133" s="102">
        <f t="shared" si="630"/>
        <v>0</v>
      </c>
      <c r="BX133" s="102">
        <f t="shared" si="630"/>
        <v>0</v>
      </c>
      <c r="BY133" s="102">
        <f t="shared" si="630"/>
        <v>0</v>
      </c>
      <c r="BZ133" s="102">
        <f t="shared" si="630"/>
        <v>0</v>
      </c>
      <c r="CA133" s="102">
        <f t="shared" si="630"/>
        <v>0</v>
      </c>
      <c r="CB133" s="102">
        <f t="shared" si="630"/>
        <v>0</v>
      </c>
      <c r="CC133" s="102">
        <f t="shared" si="630"/>
        <v>0</v>
      </c>
      <c r="CD133" s="376">
        <f t="shared" si="630"/>
        <v>2</v>
      </c>
      <c r="CE133" s="102">
        <f t="shared" si="631"/>
        <v>5</v>
      </c>
      <c r="CF133" s="102">
        <f t="shared" si="631"/>
        <v>2</v>
      </c>
      <c r="CG133" s="102">
        <f t="shared" si="631"/>
        <v>2</v>
      </c>
      <c r="CH133" s="102">
        <f t="shared" si="631"/>
        <v>5</v>
      </c>
      <c r="CI133" s="102">
        <f t="shared" si="631"/>
        <v>2</v>
      </c>
      <c r="CJ133" s="196">
        <f t="shared" si="631"/>
        <v>3</v>
      </c>
      <c r="CK133" s="196">
        <f t="shared" si="631"/>
        <v>5</v>
      </c>
      <c r="CL133" s="196">
        <f t="shared" si="631"/>
        <v>3</v>
      </c>
      <c r="CM133" s="196">
        <f t="shared" si="631"/>
        <v>2</v>
      </c>
      <c r="CN133" s="196">
        <f t="shared" si="631"/>
        <v>5</v>
      </c>
      <c r="CO133" s="196">
        <f t="shared" si="632"/>
        <v>3</v>
      </c>
      <c r="CP133" s="376">
        <f t="shared" si="632"/>
        <v>3</v>
      </c>
      <c r="CQ133" s="196">
        <f t="shared" si="632"/>
        <v>-5</v>
      </c>
      <c r="CR133" s="196">
        <f t="shared" si="632"/>
        <v>-2</v>
      </c>
      <c r="CS133" s="196">
        <f t="shared" si="632"/>
        <v>6</v>
      </c>
      <c r="CT133" s="196">
        <f t="shared" si="632"/>
        <v>8</v>
      </c>
      <c r="CU133" s="196">
        <f t="shared" si="632"/>
        <v>9</v>
      </c>
      <c r="CV133" s="196">
        <f t="shared" si="632"/>
        <v>4</v>
      </c>
      <c r="CW133" s="196">
        <f t="shared" si="632"/>
        <v>-1</v>
      </c>
      <c r="CX133" s="196">
        <f t="shared" si="632"/>
        <v>-1</v>
      </c>
      <c r="CY133" s="196">
        <f t="shared" si="633"/>
        <v>2</v>
      </c>
      <c r="CZ133" s="196">
        <f t="shared" si="633"/>
        <v>-1</v>
      </c>
      <c r="DA133" s="196">
        <f t="shared" si="633"/>
        <v>-1</v>
      </c>
      <c r="DB133" s="376">
        <f t="shared" si="633"/>
        <v>-3</v>
      </c>
      <c r="DC133" s="376">
        <f t="shared" si="633"/>
        <v>0</v>
      </c>
      <c r="DD133" s="376">
        <f t="shared" si="633"/>
        <v>1</v>
      </c>
      <c r="DE133" s="376">
        <f t="shared" si="633"/>
        <v>3</v>
      </c>
      <c r="DF133" s="376">
        <f t="shared" si="633"/>
        <v>-7</v>
      </c>
      <c r="DG133" s="376">
        <f t="shared" si="633"/>
        <v>-7</v>
      </c>
      <c r="DH133" s="376">
        <f t="shared" si="633"/>
        <v>-3</v>
      </c>
      <c r="DI133" s="376">
        <f t="shared" si="634"/>
        <v>4</v>
      </c>
      <c r="DJ133" s="376">
        <f t="shared" si="634"/>
        <v>7</v>
      </c>
      <c r="DK133" s="376">
        <f t="shared" si="634"/>
        <v>1</v>
      </c>
      <c r="DL133" s="376">
        <f t="shared" si="634"/>
        <v>2</v>
      </c>
      <c r="DM133" s="376">
        <f t="shared" si="634"/>
        <v>1</v>
      </c>
      <c r="DN133" s="376">
        <f t="shared" si="634"/>
        <v>1</v>
      </c>
      <c r="DO133" s="376">
        <f t="shared" si="634"/>
        <v>4</v>
      </c>
      <c r="DP133" s="376">
        <f t="shared" si="634"/>
        <v>0</v>
      </c>
      <c r="DQ133" s="376">
        <f t="shared" si="634"/>
        <v>-8</v>
      </c>
      <c r="DR133" s="376"/>
      <c r="DS133" s="376"/>
      <c r="DT133" s="376"/>
      <c r="DU133" s="376"/>
      <c r="DV133" s="376"/>
      <c r="DW133" s="376"/>
      <c r="DX133" s="376"/>
      <c r="DY133" s="376"/>
      <c r="DZ133" s="376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3</v>
      </c>
    </row>
    <row r="134" spans="1:132" s="66" customFormat="1" ht="15">
      <c r="A134" s="140"/>
      <c r="B134" s="53" t="s">
        <v>144</v>
      </c>
      <c r="C134" s="110">
        <f t="shared" si="635" ref="C134:V134">SUM(C129:C133)</f>
        <v>289</v>
      </c>
      <c r="D134" s="111">
        <f t="shared" si="635"/>
        <v>333</v>
      </c>
      <c r="E134" s="111">
        <f t="shared" si="635"/>
        <v>784</v>
      </c>
      <c r="F134" s="111">
        <f t="shared" si="635"/>
        <v>714</v>
      </c>
      <c r="G134" s="111">
        <f t="shared" si="635"/>
        <v>805</v>
      </c>
      <c r="H134" s="112">
        <f t="shared" si="635"/>
        <v>914</v>
      </c>
      <c r="I134" s="111">
        <f t="shared" si="635"/>
        <v>1056</v>
      </c>
      <c r="J134" s="112">
        <f t="shared" si="635"/>
        <v>1167</v>
      </c>
      <c r="K134" s="111">
        <f t="shared" si="635"/>
        <v>181</v>
      </c>
      <c r="L134" s="113">
        <f t="shared" si="635"/>
        <v>24</v>
      </c>
      <c r="M134" s="112">
        <f t="shared" si="635"/>
        <v>233</v>
      </c>
      <c r="N134" s="116">
        <f t="shared" si="635"/>
        <v>237</v>
      </c>
      <c r="O134" s="116">
        <f t="shared" si="635"/>
        <v>146</v>
      </c>
      <c r="P134" s="116">
        <f t="shared" si="635"/>
        <v>0</v>
      </c>
      <c r="Q134" s="116">
        <f t="shared" si="635"/>
        <v>0</v>
      </c>
      <c r="R134" s="116">
        <f t="shared" si="635"/>
        <v>0</v>
      </c>
      <c r="S134" s="116">
        <f t="shared" si="635"/>
        <v>0</v>
      </c>
      <c r="T134" s="116">
        <f t="shared" si="635"/>
        <v>0</v>
      </c>
      <c r="U134" s="116">
        <f t="shared" si="635"/>
        <v>0</v>
      </c>
      <c r="V134" s="116">
        <f t="shared" si="635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636" ref="Y134:AF134">SUM(Y129+Y130+Y131+Y132+Y133)</f>
        <v>18</v>
      </c>
      <c r="Z134" s="197">
        <f t="shared" si="636"/>
        <v>8</v>
      </c>
      <c r="AA134" s="197">
        <f t="shared" si="636"/>
        <v>25</v>
      </c>
      <c r="AB134" s="197">
        <f t="shared" si="636"/>
        <v>43</v>
      </c>
      <c r="AC134" s="197">
        <f t="shared" si="636"/>
        <v>30</v>
      </c>
      <c r="AD134" s="197">
        <f t="shared" si="636"/>
        <v>40</v>
      </c>
      <c r="AE134" s="197">
        <f t="shared" si="636"/>
        <v>515</v>
      </c>
      <c r="AF134" s="197">
        <f t="shared" si="636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>
        <v>37</v>
      </c>
      <c r="BI134" s="478">
        <v>116</v>
      </c>
      <c r="BJ134" s="541">
        <v>138</v>
      </c>
      <c r="BK134" s="113">
        <v>111</v>
      </c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637" ref="BU134:BY134">SUM(BU129:BU133)</f>
        <v>-143</v>
      </c>
      <c r="BV134" s="112">
        <f t="shared" si="637"/>
        <v>-333</v>
      </c>
      <c r="BW134" s="112">
        <f t="shared" si="637"/>
        <v>-784</v>
      </c>
      <c r="BX134" s="112">
        <f t="shared" si="637"/>
        <v>-714</v>
      </c>
      <c r="BY134" s="112">
        <f t="shared" si="637"/>
        <v>-805</v>
      </c>
      <c r="BZ134" s="112">
        <f t="shared" si="638" ref="BZ134:CH134">SUM(BZ129:BZ133)</f>
        <v>-914</v>
      </c>
      <c r="CA134" s="112">
        <f t="shared" si="638"/>
        <v>-1056</v>
      </c>
      <c r="CB134" s="112">
        <f t="shared" si="638"/>
        <v>-1167</v>
      </c>
      <c r="CC134" s="112">
        <f t="shared" si="638"/>
        <v>-177</v>
      </c>
      <c r="CD134" s="377">
        <f t="shared" si="638"/>
        <v>0</v>
      </c>
      <c r="CE134" s="112">
        <f t="shared" si="638"/>
        <v>-215</v>
      </c>
      <c r="CF134" s="112">
        <f t="shared" si="638"/>
        <v>-229</v>
      </c>
      <c r="CG134" s="112">
        <f t="shared" si="638"/>
        <v>-121</v>
      </c>
      <c r="CH134" s="112">
        <f t="shared" si="638"/>
        <v>43</v>
      </c>
      <c r="CI134" s="112">
        <f t="shared" si="639" ref="CI134:CJ134">SUM(CI129:CI133)</f>
        <v>30</v>
      </c>
      <c r="CJ134" s="197">
        <f t="shared" si="639"/>
        <v>40</v>
      </c>
      <c r="CK134" s="197">
        <f t="shared" si="640" ref="CK134:CL134">SUM(CK129:CK133)</f>
        <v>515</v>
      </c>
      <c r="CL134" s="197">
        <f t="shared" si="640"/>
        <v>983</v>
      </c>
      <c r="CM134" s="197">
        <f t="shared" si="641" ref="CM134:CN134">SUM(CM129:CM133)</f>
        <v>1100</v>
      </c>
      <c r="CN134" s="197">
        <f t="shared" si="641"/>
        <v>792</v>
      </c>
      <c r="CO134" s="197">
        <f t="shared" si="642" ref="CO134:CQ134">SUM(CO129:CO133)</f>
        <v>375</v>
      </c>
      <c r="CP134" s="377">
        <f t="shared" si="642"/>
        <v>15</v>
      </c>
      <c r="CQ134" s="197">
        <f t="shared" si="642"/>
        <v>-18</v>
      </c>
      <c r="CR134" s="197">
        <f t="shared" si="643" ref="CR134">SUM(CR129:CR133)</f>
        <v>-7</v>
      </c>
      <c r="CS134" s="197">
        <f t="shared" si="644" ref="CS134">SUM(CS129:CS133)</f>
        <v>96</v>
      </c>
      <c r="CT134" s="197">
        <f t="shared" si="645" ref="CT134">SUM(CT129:CT133)</f>
        <v>277</v>
      </c>
      <c r="CU134" s="197">
        <f t="shared" si="646" ref="CU134">SUM(CU129:CU133)</f>
        <v>1341</v>
      </c>
      <c r="CV134" s="197">
        <f t="shared" si="647" ref="CV134">SUM(CV129:CV133)</f>
        <v>1154</v>
      </c>
      <c r="CW134" s="197">
        <f t="shared" si="648" ref="CW134">SUM(CW129:CW133)</f>
        <v>571</v>
      </c>
      <c r="CX134" s="197">
        <f t="shared" si="649" ref="CX134">SUM(CX129:CX133)</f>
        <v>-40</v>
      </c>
      <c r="CY134" s="197">
        <f t="shared" si="650" ref="CY134">SUM(CY129:CY133)</f>
        <v>-157</v>
      </c>
      <c r="CZ134" s="197">
        <f t="shared" si="651" ref="CZ134">SUM(CZ129:CZ133)</f>
        <v>144</v>
      </c>
      <c r="DA134" s="197">
        <f t="shared" si="652" ref="DA134">SUM(DA129:DA133)</f>
        <v>-27</v>
      </c>
      <c r="DB134" s="377">
        <f t="shared" si="653" ref="DB134">SUM(DB129:DB133)</f>
        <v>29</v>
      </c>
      <c r="DC134" s="377">
        <f t="shared" si="654" ref="DC134">SUM(DC129:DC133)</f>
        <v>56</v>
      </c>
      <c r="DD134" s="377">
        <f t="shared" si="655" ref="DD134">SUM(DD129:DD133)</f>
        <v>76</v>
      </c>
      <c r="DE134" s="377">
        <f t="shared" si="656" ref="DE134">SUM(DE129:DE133)</f>
        <v>93</v>
      </c>
      <c r="DF134" s="377">
        <f t="shared" si="657" ref="DF134:DG134">SUM(DF129:DF133)</f>
        <v>-158</v>
      </c>
      <c r="DG134" s="377">
        <f t="shared" si="657"/>
        <v>-721</v>
      </c>
      <c r="DH134" s="377">
        <f t="shared" si="658" ref="DH134">SUM(DH129:DH133)</f>
        <v>-369</v>
      </c>
      <c r="DI134" s="377">
        <f t="shared" si="659" ref="DI134">SUM(DI129:DI133)</f>
        <v>-96</v>
      </c>
      <c r="DJ134" s="377">
        <f t="shared" si="660" ref="DJ134:DK134">SUM(DJ129:DJ133)</f>
        <v>164</v>
      </c>
      <c r="DK134" s="377">
        <f t="shared" si="660"/>
        <v>-113</v>
      </c>
      <c r="DL134" s="377">
        <f t="shared" si="661" ref="DL134:DM134">SUM(DL129:DL133)</f>
        <v>109</v>
      </c>
      <c r="DM134" s="377">
        <f t="shared" si="661"/>
        <v>74</v>
      </c>
      <c r="DN134" s="377">
        <f t="shared" si="662" ref="DN134:DO134">SUM(DN129:DN133)</f>
        <v>-31</v>
      </c>
      <c r="DO134" s="377">
        <f t="shared" si="662"/>
        <v>60</v>
      </c>
      <c r="DP134" s="377">
        <f t="shared" si="663" ref="DP134:DQ134">SUM(DP129:DP133)</f>
        <v>61</v>
      </c>
      <c r="DQ134" s="377">
        <f t="shared" si="663"/>
        <v>-103</v>
      </c>
      <c r="DR134" s="377"/>
      <c r="DS134" s="377"/>
      <c r="DT134" s="377"/>
      <c r="DU134" s="377"/>
      <c r="DV134" s="377"/>
      <c r="DW134" s="377"/>
      <c r="DX134" s="377"/>
      <c r="DY134" s="377"/>
      <c r="DZ134" s="377"/>
      <c r="EB134" s="78">
        <f>SUM(EB129:EB133)</f>
        <v>111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530"/>
      <c r="BK135" s="293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>
        <v>52</v>
      </c>
      <c r="BI136" s="478">
        <v>24</v>
      </c>
      <c r="BJ136" s="541">
        <v>28</v>
      </c>
      <c r="BK136" s="113">
        <v>20</v>
      </c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20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>
        <v>23</v>
      </c>
      <c r="BI137" s="478">
        <v>10</v>
      </c>
      <c r="BJ137" s="541">
        <v>7</v>
      </c>
      <c r="BK137" s="113">
        <v>2</v>
      </c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2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>
        <v>23</v>
      </c>
      <c r="BI138" s="478">
        <v>24</v>
      </c>
      <c r="BJ138" s="541">
        <v>19</v>
      </c>
      <c r="BK138" s="113">
        <v>14</v>
      </c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14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>
        <v>3</v>
      </c>
      <c r="BI139" s="478">
        <v>6</v>
      </c>
      <c r="BJ139" s="541">
        <v>4</v>
      </c>
      <c r="BK139" s="113">
        <v>3</v>
      </c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3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>
        <v>1</v>
      </c>
      <c r="BI140" s="478">
        <v>2</v>
      </c>
      <c r="BJ140" s="541">
        <v>2</v>
      </c>
      <c r="BK140" s="113">
        <v>1</v>
      </c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1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64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>
        <v>102</v>
      </c>
      <c r="BI141" s="478">
        <v>66</v>
      </c>
      <c r="BJ141" s="541">
        <v>60</v>
      </c>
      <c r="BK141" s="113">
        <v>40</v>
      </c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B141" s="78">
        <f>SUM(EB136:EB140)</f>
        <v>40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530"/>
      <c r="BK142" s="293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367"/>
      <c r="DS142" s="367"/>
      <c r="DT142" s="367"/>
      <c r="DU142" s="367"/>
      <c r="DV142" s="367"/>
      <c r="DW142" s="367"/>
      <c r="DX142" s="367"/>
      <c r="DY142" s="367"/>
      <c r="DZ142" s="367"/>
      <c r="EB142" s="83"/>
    </row>
    <row r="143" spans="1:132" s="52" customFormat="1" ht="1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>
        <v>5658</v>
      </c>
      <c r="BI143" s="477">
        <v>5044</v>
      </c>
      <c r="BJ143" s="540">
        <v>4546</v>
      </c>
      <c r="BK143" s="103">
        <v>4894</v>
      </c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665" ref="BU143:CD147">O143-C143</f>
        <v>-2338</v>
      </c>
      <c r="BV143" s="102">
        <f t="shared" si="665"/>
        <v>-4679</v>
      </c>
      <c r="BW143" s="102">
        <f t="shared" si="665"/>
        <v>-8737</v>
      </c>
      <c r="BX143" s="102">
        <f t="shared" si="665"/>
        <v>-9360</v>
      </c>
      <c r="BY143" s="102">
        <f t="shared" si="665"/>
        <v>-9101</v>
      </c>
      <c r="BZ143" s="102">
        <f t="shared" si="665"/>
        <v>-8444</v>
      </c>
      <c r="CA143" s="102">
        <f t="shared" si="665"/>
        <v>-7810</v>
      </c>
      <c r="CB143" s="102">
        <f t="shared" si="665"/>
        <v>-7259</v>
      </c>
      <c r="CC143" s="102">
        <f t="shared" si="665"/>
        <v>-5581</v>
      </c>
      <c r="CD143" s="376">
        <f t="shared" si="665"/>
        <v>-3710</v>
      </c>
      <c r="CE143" s="102">
        <f t="shared" si="666" ref="CE143:CN147">Y143-M143</f>
        <v>-1925</v>
      </c>
      <c r="CF143" s="102">
        <f t="shared" si="666"/>
        <v>-1298</v>
      </c>
      <c r="CG143" s="102">
        <f t="shared" si="666"/>
        <v>-602</v>
      </c>
      <c r="CH143" s="102">
        <f t="shared" si="666"/>
        <v>613</v>
      </c>
      <c r="CI143" s="102">
        <f t="shared" si="666"/>
        <v>2132</v>
      </c>
      <c r="CJ143" s="196">
        <f t="shared" si="666"/>
        <v>4226</v>
      </c>
      <c r="CK143" s="196">
        <f t="shared" si="666"/>
        <v>8347</v>
      </c>
      <c r="CL143" s="196">
        <f t="shared" si="666"/>
        <v>9770</v>
      </c>
      <c r="CM143" s="196">
        <f t="shared" si="666"/>
        <v>9980</v>
      </c>
      <c r="CN143" s="196">
        <f t="shared" si="666"/>
        <v>9754</v>
      </c>
      <c r="CO143" s="196">
        <f t="shared" si="667" ref="CO143:CX147">AI143-W143</f>
        <v>8852</v>
      </c>
      <c r="CP143" s="376">
        <f t="shared" si="667"/>
        <v>7439</v>
      </c>
      <c r="CQ143" s="196">
        <f t="shared" si="667"/>
        <v>6191</v>
      </c>
      <c r="CR143" s="196">
        <f t="shared" si="667"/>
        <v>5397</v>
      </c>
      <c r="CS143" s="196">
        <f t="shared" si="667"/>
        <v>5228</v>
      </c>
      <c r="CT143" s="196">
        <f t="shared" si="667"/>
        <v>5466</v>
      </c>
      <c r="CU143" s="196">
        <f t="shared" si="667"/>
        <v>5603</v>
      </c>
      <c r="CV143" s="196">
        <f t="shared" si="667"/>
        <v>3580</v>
      </c>
      <c r="CW143" s="196">
        <f t="shared" si="667"/>
        <v>-804</v>
      </c>
      <c r="CX143" s="196">
        <f t="shared" si="667"/>
        <v>-2233</v>
      </c>
      <c r="CY143" s="196">
        <f t="shared" si="668" ref="CY143:DH147">AS143-AG143</f>
        <v>-2577</v>
      </c>
      <c r="CZ143" s="196">
        <f t="shared" si="668"/>
        <v>-2780</v>
      </c>
      <c r="DA143" s="196">
        <f t="shared" si="668"/>
        <v>-2972</v>
      </c>
      <c r="DB143" s="376">
        <f t="shared" si="668"/>
        <v>-3020</v>
      </c>
      <c r="DC143" s="376">
        <f t="shared" si="668"/>
        <v>-2883</v>
      </c>
      <c r="DD143" s="376">
        <f t="shared" si="668"/>
        <v>-2502</v>
      </c>
      <c r="DE143" s="376">
        <f t="shared" si="668"/>
        <v>-2351</v>
      </c>
      <c r="DF143" s="376">
        <f t="shared" si="668"/>
        <v>-2611</v>
      </c>
      <c r="DG143" s="376">
        <f t="shared" si="668"/>
        <v>-2445</v>
      </c>
      <c r="DH143" s="376">
        <f t="shared" si="668"/>
        <v>-2087</v>
      </c>
      <c r="DI143" s="376">
        <f t="shared" si="669" ref="DI143:DQ147">BC143-AQ143</f>
        <v>-1718</v>
      </c>
      <c r="DJ143" s="376">
        <f t="shared" si="669"/>
        <v>-1565</v>
      </c>
      <c r="DK143" s="376">
        <f t="shared" si="669"/>
        <v>-1770</v>
      </c>
      <c r="DL143" s="376">
        <f t="shared" si="669"/>
        <v>-1479</v>
      </c>
      <c r="DM143" s="376">
        <f t="shared" si="669"/>
        <v>-1000</v>
      </c>
      <c r="DN143" s="376">
        <f t="shared" si="669"/>
        <v>-789</v>
      </c>
      <c r="DO143" s="376">
        <f t="shared" si="669"/>
        <v>-421</v>
      </c>
      <c r="DP143" s="376">
        <f t="shared" si="669"/>
        <v>-761</v>
      </c>
      <c r="DQ143" s="376">
        <f t="shared" si="669"/>
        <v>-840</v>
      </c>
      <c r="DR143" s="376"/>
      <c r="DS143" s="376"/>
      <c r="DT143" s="376"/>
      <c r="DU143" s="376"/>
      <c r="DV143" s="376"/>
      <c r="DW143" s="376"/>
      <c r="DX143" s="376"/>
      <c r="DY143" s="376"/>
      <c r="DZ143" s="376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4894</v>
      </c>
    </row>
    <row r="144" spans="1:132" s="52" customFormat="1" ht="1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>
        <v>3240</v>
      </c>
      <c r="BI144" s="477">
        <v>2828</v>
      </c>
      <c r="BJ144" s="540">
        <v>2445</v>
      </c>
      <c r="BK144" s="103">
        <v>2504</v>
      </c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665"/>
        <v>-288</v>
      </c>
      <c r="BV144" s="102">
        <f t="shared" si="665"/>
        <v>-910</v>
      </c>
      <c r="BW144" s="102">
        <f t="shared" si="665"/>
        <v>-1994</v>
      </c>
      <c r="BX144" s="102">
        <f t="shared" si="665"/>
        <v>-2283</v>
      </c>
      <c r="BY144" s="102">
        <f t="shared" si="665"/>
        <v>-2316</v>
      </c>
      <c r="BZ144" s="102">
        <f t="shared" si="665"/>
        <v>-2390</v>
      </c>
      <c r="CA144" s="102">
        <f t="shared" si="665"/>
        <v>-2438</v>
      </c>
      <c r="CB144" s="102">
        <f t="shared" si="665"/>
        <v>-2506</v>
      </c>
      <c r="CC144" s="102">
        <f t="shared" si="665"/>
        <v>-2072</v>
      </c>
      <c r="CD144" s="376">
        <f t="shared" si="665"/>
        <v>-1447</v>
      </c>
      <c r="CE144" s="102">
        <f t="shared" si="666"/>
        <v>-787</v>
      </c>
      <c r="CF144" s="102">
        <f t="shared" si="666"/>
        <v>-469</v>
      </c>
      <c r="CG144" s="102">
        <f t="shared" si="666"/>
        <v>-280</v>
      </c>
      <c r="CH144" s="102">
        <f t="shared" si="666"/>
        <v>40</v>
      </c>
      <c r="CI144" s="102">
        <f t="shared" si="666"/>
        <v>508</v>
      </c>
      <c r="CJ144" s="196">
        <f t="shared" si="666"/>
        <v>1157</v>
      </c>
      <c r="CK144" s="196">
        <f t="shared" si="666"/>
        <v>2383</v>
      </c>
      <c r="CL144" s="196">
        <f t="shared" si="666"/>
        <v>3121</v>
      </c>
      <c r="CM144" s="196">
        <f t="shared" si="666"/>
        <v>3607</v>
      </c>
      <c r="CN144" s="196">
        <f t="shared" si="666"/>
        <v>3811</v>
      </c>
      <c r="CO144" s="196">
        <f t="shared" si="667"/>
        <v>3482</v>
      </c>
      <c r="CP144" s="376">
        <f t="shared" si="667"/>
        <v>2910</v>
      </c>
      <c r="CQ144" s="196">
        <f t="shared" si="667"/>
        <v>2439</v>
      </c>
      <c r="CR144" s="196">
        <f t="shared" si="667"/>
        <v>2017</v>
      </c>
      <c r="CS144" s="196">
        <f t="shared" si="667"/>
        <v>1877</v>
      </c>
      <c r="CT144" s="196">
        <f t="shared" si="667"/>
        <v>1985</v>
      </c>
      <c r="CU144" s="196">
        <f t="shared" si="667"/>
        <v>2125</v>
      </c>
      <c r="CV144" s="196">
        <f t="shared" si="667"/>
        <v>1612</v>
      </c>
      <c r="CW144" s="196">
        <f t="shared" si="667"/>
        <v>372</v>
      </c>
      <c r="CX144" s="196">
        <f t="shared" si="667"/>
        <v>-28</v>
      </c>
      <c r="CY144" s="196">
        <f t="shared" si="668"/>
        <v>-491</v>
      </c>
      <c r="CZ144" s="196">
        <f t="shared" si="668"/>
        <v>-574</v>
      </c>
      <c r="DA144" s="196">
        <f t="shared" si="668"/>
        <v>-619</v>
      </c>
      <c r="DB144" s="376">
        <f t="shared" si="668"/>
        <v>-675</v>
      </c>
      <c r="DC144" s="376">
        <f t="shared" si="668"/>
        <v>-582</v>
      </c>
      <c r="DD144" s="376">
        <f t="shared" si="668"/>
        <v>-562</v>
      </c>
      <c r="DE144" s="376">
        <f t="shared" si="668"/>
        <v>-330</v>
      </c>
      <c r="DF144" s="376">
        <f t="shared" si="668"/>
        <v>-341</v>
      </c>
      <c r="DG144" s="376">
        <f t="shared" si="668"/>
        <v>-87</v>
      </c>
      <c r="DH144" s="376">
        <f t="shared" si="668"/>
        <v>135</v>
      </c>
      <c r="DI144" s="376">
        <f t="shared" si="669"/>
        <v>307</v>
      </c>
      <c r="DJ144" s="376">
        <f t="shared" si="669"/>
        <v>277</v>
      </c>
      <c r="DK144" s="376">
        <f t="shared" si="669"/>
        <v>217</v>
      </c>
      <c r="DL144" s="376">
        <f t="shared" si="669"/>
        <v>240</v>
      </c>
      <c r="DM144" s="376">
        <f t="shared" si="669"/>
        <v>273</v>
      </c>
      <c r="DN144" s="376">
        <f t="shared" si="669"/>
        <v>242</v>
      </c>
      <c r="DO144" s="376">
        <f t="shared" si="669"/>
        <v>240</v>
      </c>
      <c r="DP144" s="376">
        <f t="shared" si="669"/>
        <v>184</v>
      </c>
      <c r="DQ144" s="376">
        <f t="shared" si="669"/>
        <v>22</v>
      </c>
      <c r="DR144" s="376"/>
      <c r="DS144" s="376"/>
      <c r="DT144" s="376"/>
      <c r="DU144" s="376"/>
      <c r="DV144" s="376"/>
      <c r="DW144" s="376"/>
      <c r="DX144" s="376"/>
      <c r="DY144" s="376"/>
      <c r="DZ144" s="376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2504</v>
      </c>
    </row>
    <row r="145" spans="1:132" s="52" customFormat="1" ht="1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>
        <v>108</v>
      </c>
      <c r="BI145" s="477">
        <v>111</v>
      </c>
      <c r="BJ145" s="540">
        <v>123</v>
      </c>
      <c r="BK145" s="103">
        <v>151</v>
      </c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665"/>
        <v>-74</v>
      </c>
      <c r="BV145" s="102">
        <f t="shared" si="665"/>
        <v>-98</v>
      </c>
      <c r="BW145" s="102">
        <f t="shared" si="665"/>
        <v>-136</v>
      </c>
      <c r="BX145" s="102">
        <f t="shared" si="665"/>
        <v>-132</v>
      </c>
      <c r="BY145" s="102">
        <f t="shared" si="665"/>
        <v>-87</v>
      </c>
      <c r="BZ145" s="102">
        <f t="shared" si="665"/>
        <v>3</v>
      </c>
      <c r="CA145" s="102">
        <f t="shared" si="665"/>
        <v>12</v>
      </c>
      <c r="CB145" s="102">
        <f t="shared" si="665"/>
        <v>44</v>
      </c>
      <c r="CC145" s="102">
        <f t="shared" si="665"/>
        <v>130</v>
      </c>
      <c r="CD145" s="376">
        <f t="shared" si="665"/>
        <v>167</v>
      </c>
      <c r="CE145" s="102">
        <f t="shared" si="666"/>
        <v>181</v>
      </c>
      <c r="CF145" s="102">
        <f t="shared" si="666"/>
        <v>169</v>
      </c>
      <c r="CG145" s="102">
        <f t="shared" si="666"/>
        <v>166</v>
      </c>
      <c r="CH145" s="102">
        <f t="shared" si="666"/>
        <v>161</v>
      </c>
      <c r="CI145" s="102">
        <f t="shared" si="666"/>
        <v>161</v>
      </c>
      <c r="CJ145" s="196">
        <f t="shared" si="666"/>
        <v>157</v>
      </c>
      <c r="CK145" s="196">
        <f t="shared" si="666"/>
        <v>142</v>
      </c>
      <c r="CL145" s="196">
        <f t="shared" si="666"/>
        <v>107</v>
      </c>
      <c r="CM145" s="196">
        <f t="shared" si="666"/>
        <v>131</v>
      </c>
      <c r="CN145" s="196">
        <f t="shared" si="666"/>
        <v>125</v>
      </c>
      <c r="CO145" s="196">
        <f t="shared" si="667"/>
        <v>49</v>
      </c>
      <c r="CP145" s="376">
        <f t="shared" si="667"/>
        <v>28</v>
      </c>
      <c r="CQ145" s="196">
        <f t="shared" si="667"/>
        <v>0</v>
      </c>
      <c r="CR145" s="196">
        <f t="shared" si="667"/>
        <v>-14</v>
      </c>
      <c r="CS145" s="196">
        <f t="shared" si="667"/>
        <v>22</v>
      </c>
      <c r="CT145" s="196">
        <f t="shared" si="667"/>
        <v>61</v>
      </c>
      <c r="CU145" s="196">
        <f t="shared" si="667"/>
        <v>74</v>
      </c>
      <c r="CV145" s="196">
        <f t="shared" si="667"/>
        <v>43</v>
      </c>
      <c r="CW145" s="196">
        <f t="shared" si="667"/>
        <v>-18</v>
      </c>
      <c r="CX145" s="196">
        <f t="shared" si="667"/>
        <v>-55</v>
      </c>
      <c r="CY145" s="196">
        <f t="shared" si="668"/>
        <v>-88</v>
      </c>
      <c r="CZ145" s="196">
        <f t="shared" si="668"/>
        <v>-139</v>
      </c>
      <c r="DA145" s="196">
        <f t="shared" si="668"/>
        <v>-130</v>
      </c>
      <c r="DB145" s="376">
        <f t="shared" si="668"/>
        <v>-160</v>
      </c>
      <c r="DC145" s="376">
        <f t="shared" si="668"/>
        <v>-118</v>
      </c>
      <c r="DD145" s="376">
        <f t="shared" si="668"/>
        <v>-71</v>
      </c>
      <c r="DE145" s="376">
        <f t="shared" si="668"/>
        <v>-86</v>
      </c>
      <c r="DF145" s="376">
        <f t="shared" si="668"/>
        <v>-101</v>
      </c>
      <c r="DG145" s="376">
        <f t="shared" si="668"/>
        <v>-111</v>
      </c>
      <c r="DH145" s="376">
        <f t="shared" si="668"/>
        <v>-102</v>
      </c>
      <c r="DI145" s="376">
        <f t="shared" si="669"/>
        <v>-62</v>
      </c>
      <c r="DJ145" s="376">
        <f t="shared" si="669"/>
        <v>-59</v>
      </c>
      <c r="DK145" s="376">
        <f t="shared" si="669"/>
        <v>-90</v>
      </c>
      <c r="DL145" s="376">
        <f t="shared" si="669"/>
        <v>-59</v>
      </c>
      <c r="DM145" s="376">
        <f t="shared" si="669"/>
        <v>-58</v>
      </c>
      <c r="DN145" s="376">
        <f t="shared" si="669"/>
        <v>-45</v>
      </c>
      <c r="DO145" s="376">
        <f t="shared" si="669"/>
        <v>-44</v>
      </c>
      <c r="DP145" s="376">
        <f t="shared" si="669"/>
        <v>-54</v>
      </c>
      <c r="DQ145" s="376">
        <f t="shared" si="669"/>
        <v>-42</v>
      </c>
      <c r="DR145" s="376"/>
      <c r="DS145" s="376"/>
      <c r="DT145" s="376"/>
      <c r="DU145" s="376"/>
      <c r="DV145" s="376"/>
      <c r="DW145" s="376"/>
      <c r="DX145" s="376"/>
      <c r="DY145" s="376"/>
      <c r="DZ145" s="376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151</v>
      </c>
    </row>
    <row r="146" spans="1:132" s="52" customFormat="1" ht="15.75" thickBot="1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2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451">
        <v>31</v>
      </c>
      <c r="BI146" s="479">
        <v>34</v>
      </c>
      <c r="BJ146" s="542">
        <v>35</v>
      </c>
      <c r="BK146" s="451">
        <v>40</v>
      </c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665"/>
        <v>-25</v>
      </c>
      <c r="BV146" s="102">
        <f t="shared" si="665"/>
        <v>-39</v>
      </c>
      <c r="BW146" s="102">
        <f t="shared" si="665"/>
        <v>-44</v>
      </c>
      <c r="BX146" s="102">
        <f t="shared" si="665"/>
        <v>-35</v>
      </c>
      <c r="BY146" s="102">
        <f t="shared" si="665"/>
        <v>-16</v>
      </c>
      <c r="BZ146" s="102">
        <f t="shared" si="665"/>
        <v>-14</v>
      </c>
      <c r="CA146" s="102">
        <f t="shared" si="665"/>
        <v>5</v>
      </c>
      <c r="CB146" s="102">
        <f t="shared" si="665"/>
        <v>23</v>
      </c>
      <c r="CC146" s="102">
        <f t="shared" si="665"/>
        <v>45</v>
      </c>
      <c r="CD146" s="376">
        <f t="shared" si="665"/>
        <v>50</v>
      </c>
      <c r="CE146" s="102">
        <f t="shared" si="666"/>
        <v>54</v>
      </c>
      <c r="CF146" s="102">
        <f t="shared" si="666"/>
        <v>50</v>
      </c>
      <c r="CG146" s="102">
        <f t="shared" si="666"/>
        <v>50</v>
      </c>
      <c r="CH146" s="102">
        <f t="shared" si="666"/>
        <v>48</v>
      </c>
      <c r="CI146" s="102">
        <f t="shared" si="666"/>
        <v>45</v>
      </c>
      <c r="CJ146" s="196">
        <f t="shared" si="666"/>
        <v>48</v>
      </c>
      <c r="CK146" s="196">
        <f t="shared" si="666"/>
        <v>55</v>
      </c>
      <c r="CL146" s="196">
        <f t="shared" si="666"/>
        <v>63</v>
      </c>
      <c r="CM146" s="196">
        <f t="shared" si="666"/>
        <v>46</v>
      </c>
      <c r="CN146" s="196">
        <f t="shared" si="666"/>
        <v>32</v>
      </c>
      <c r="CO146" s="196">
        <f t="shared" si="667"/>
        <v>18</v>
      </c>
      <c r="CP146" s="376">
        <f t="shared" si="667"/>
        <v>10</v>
      </c>
      <c r="CQ146" s="196">
        <f t="shared" si="667"/>
        <v>-2</v>
      </c>
      <c r="CR146" s="196">
        <f t="shared" si="667"/>
        <v>-12</v>
      </c>
      <c r="CS146" s="196">
        <f t="shared" si="667"/>
        <v>-3</v>
      </c>
      <c r="CT146" s="196">
        <f t="shared" si="667"/>
        <v>15</v>
      </c>
      <c r="CU146" s="196">
        <f t="shared" si="667"/>
        <v>14</v>
      </c>
      <c r="CV146" s="196">
        <f t="shared" si="667"/>
        <v>8</v>
      </c>
      <c r="CW146" s="196">
        <f t="shared" si="667"/>
        <v>-11</v>
      </c>
      <c r="CX146" s="196">
        <f t="shared" si="667"/>
        <v>-21</v>
      </c>
      <c r="CY146" s="196">
        <f t="shared" si="668"/>
        <v>-27</v>
      </c>
      <c r="CZ146" s="196">
        <f t="shared" si="668"/>
        <v>-43</v>
      </c>
      <c r="DA146" s="196">
        <f t="shared" si="668"/>
        <v>-53</v>
      </c>
      <c r="DB146" s="376">
        <f t="shared" si="668"/>
        <v>-49</v>
      </c>
      <c r="DC146" s="376">
        <f t="shared" si="668"/>
        <v>-35</v>
      </c>
      <c r="DD146" s="376">
        <f t="shared" si="668"/>
        <v>-34</v>
      </c>
      <c r="DE146" s="376">
        <f t="shared" si="668"/>
        <v>-26</v>
      </c>
      <c r="DF146" s="376">
        <f t="shared" si="668"/>
        <v>-35</v>
      </c>
      <c r="DG146" s="376">
        <f t="shared" si="668"/>
        <v>-29</v>
      </c>
      <c r="DH146" s="376">
        <f t="shared" si="668"/>
        <v>-34</v>
      </c>
      <c r="DI146" s="376">
        <f t="shared" si="669"/>
        <v>-34</v>
      </c>
      <c r="DJ146" s="376">
        <f t="shared" si="669"/>
        <v>-44</v>
      </c>
      <c r="DK146" s="376">
        <f t="shared" si="669"/>
        <v>-31</v>
      </c>
      <c r="DL146" s="376">
        <f t="shared" si="669"/>
        <v>-29</v>
      </c>
      <c r="DM146" s="376">
        <f t="shared" si="669"/>
        <v>-26</v>
      </c>
      <c r="DN146" s="376">
        <f t="shared" si="669"/>
        <v>-16</v>
      </c>
      <c r="DO146" s="376">
        <f t="shared" si="669"/>
        <v>-15</v>
      </c>
      <c r="DP146" s="376">
        <f t="shared" si="669"/>
        <v>-14</v>
      </c>
      <c r="DQ146" s="376">
        <f t="shared" si="669"/>
        <v>-17</v>
      </c>
      <c r="DR146" s="376"/>
      <c r="DS146" s="376"/>
      <c r="DT146" s="376"/>
      <c r="DU146" s="376"/>
      <c r="DV146" s="376"/>
      <c r="DW146" s="376"/>
      <c r="DX146" s="376"/>
      <c r="DY146" s="376"/>
      <c r="DZ146" s="376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40</v>
      </c>
    </row>
    <row r="147" spans="1:132" s="52" customFormat="1" ht="1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3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103">
        <v>15</v>
      </c>
      <c r="BI147" s="477">
        <v>16</v>
      </c>
      <c r="BJ147" s="540">
        <v>14</v>
      </c>
      <c r="BK147" s="103">
        <v>13</v>
      </c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665"/>
        <v>-2</v>
      </c>
      <c r="BV147" s="102">
        <f t="shared" si="665"/>
        <v>-4</v>
      </c>
      <c r="BW147" s="102">
        <f t="shared" si="665"/>
        <v>-8</v>
      </c>
      <c r="BX147" s="102">
        <f t="shared" si="665"/>
        <v>-10</v>
      </c>
      <c r="BY147" s="102">
        <f t="shared" si="665"/>
        <v>-4</v>
      </c>
      <c r="BZ147" s="102">
        <f t="shared" si="665"/>
        <v>-5</v>
      </c>
      <c r="CA147" s="102">
        <f t="shared" si="665"/>
        <v>12</v>
      </c>
      <c r="CB147" s="102">
        <f t="shared" si="665"/>
        <v>19</v>
      </c>
      <c r="CC147" s="102">
        <f t="shared" si="665"/>
        <v>21</v>
      </c>
      <c r="CD147" s="376">
        <f t="shared" si="665"/>
        <v>24</v>
      </c>
      <c r="CE147" s="102">
        <f t="shared" si="666"/>
        <v>19</v>
      </c>
      <c r="CF147" s="102">
        <f t="shared" si="666"/>
        <v>9</v>
      </c>
      <c r="CG147" s="102">
        <f t="shared" si="666"/>
        <v>16</v>
      </c>
      <c r="CH147" s="102">
        <f t="shared" si="666"/>
        <v>23</v>
      </c>
      <c r="CI147" s="102">
        <f t="shared" si="666"/>
        <v>27</v>
      </c>
      <c r="CJ147" s="196">
        <f t="shared" si="666"/>
        <v>30</v>
      </c>
      <c r="CK147" s="196">
        <f t="shared" si="666"/>
        <v>34</v>
      </c>
      <c r="CL147" s="196">
        <f t="shared" si="666"/>
        <v>27</v>
      </c>
      <c r="CM147" s="196">
        <f t="shared" si="666"/>
        <v>12</v>
      </c>
      <c r="CN147" s="196">
        <f t="shared" si="666"/>
        <v>4</v>
      </c>
      <c r="CO147" s="196">
        <f t="shared" si="667"/>
        <v>-2</v>
      </c>
      <c r="CP147" s="376">
        <f t="shared" si="667"/>
        <v>2</v>
      </c>
      <c r="CQ147" s="196">
        <f t="shared" si="667"/>
        <v>5</v>
      </c>
      <c r="CR147" s="196">
        <f t="shared" si="667"/>
        <v>7</v>
      </c>
      <c r="CS147" s="196">
        <f t="shared" si="667"/>
        <v>7</v>
      </c>
      <c r="CT147" s="196">
        <f t="shared" si="667"/>
        <v>-8</v>
      </c>
      <c r="CU147" s="196">
        <f t="shared" si="667"/>
        <v>-6</v>
      </c>
      <c r="CV147" s="196">
        <f t="shared" si="667"/>
        <v>-17</v>
      </c>
      <c r="CW147" s="196">
        <f t="shared" si="667"/>
        <v>-24</v>
      </c>
      <c r="CX147" s="196">
        <f t="shared" si="667"/>
        <v>-19</v>
      </c>
      <c r="CY147" s="196">
        <f t="shared" si="668"/>
        <v>-25</v>
      </c>
      <c r="CZ147" s="196">
        <f t="shared" si="668"/>
        <v>-23</v>
      </c>
      <c r="DA147" s="196">
        <f t="shared" si="668"/>
        <v>-20</v>
      </c>
      <c r="DB147" s="376">
        <f t="shared" si="668"/>
        <v>-27</v>
      </c>
      <c r="DC147" s="376">
        <f t="shared" si="668"/>
        <v>-27</v>
      </c>
      <c r="DD147" s="376">
        <f t="shared" si="668"/>
        <v>-22</v>
      </c>
      <c r="DE147" s="376">
        <f t="shared" si="668"/>
        <v>-24</v>
      </c>
      <c r="DF147" s="376">
        <f t="shared" si="668"/>
        <v>-13</v>
      </c>
      <c r="DG147" s="376">
        <f t="shared" si="668"/>
        <v>-13</v>
      </c>
      <c r="DH147" s="376">
        <f t="shared" si="668"/>
        <v>-6</v>
      </c>
      <c r="DI147" s="376">
        <f t="shared" si="669"/>
        <v>-7</v>
      </c>
      <c r="DJ147" s="376">
        <f t="shared" si="669"/>
        <v>-11</v>
      </c>
      <c r="DK147" s="376">
        <f t="shared" si="669"/>
        <v>-9</v>
      </c>
      <c r="DL147" s="376">
        <f t="shared" si="669"/>
        <v>-7</v>
      </c>
      <c r="DM147" s="376">
        <f t="shared" si="669"/>
        <v>-4</v>
      </c>
      <c r="DN147" s="376">
        <f t="shared" si="669"/>
        <v>-3</v>
      </c>
      <c r="DO147" s="376">
        <f t="shared" si="669"/>
        <v>-1</v>
      </c>
      <c r="DP147" s="376">
        <f t="shared" si="669"/>
        <v>-3</v>
      </c>
      <c r="DQ147" s="376">
        <f t="shared" si="669"/>
        <v>-6</v>
      </c>
      <c r="DR147" s="376"/>
      <c r="DS147" s="376"/>
      <c r="DT147" s="376"/>
      <c r="DU147" s="376"/>
      <c r="DV147" s="376"/>
      <c r="DW147" s="376"/>
      <c r="DX147" s="376"/>
      <c r="DY147" s="376"/>
      <c r="DZ147" s="376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13</v>
      </c>
    </row>
    <row r="148" spans="1:132" s="66" customFormat="1" ht="15.75" thickBot="1">
      <c r="A148" s="140"/>
      <c r="B148" s="105" t="s">
        <v>144</v>
      </c>
      <c r="C148" s="106">
        <f t="shared" si="670" ref="C148:V148">SUM(C143:C147)</f>
        <v>7548</v>
      </c>
      <c r="D148" s="107">
        <f t="shared" si="670"/>
        <v>9673</v>
      </c>
      <c r="E148" s="107">
        <f t="shared" si="670"/>
        <v>14441</v>
      </c>
      <c r="F148" s="107">
        <f t="shared" si="670"/>
        <v>15432</v>
      </c>
      <c r="G148" s="107">
        <f t="shared" si="670"/>
        <v>14933</v>
      </c>
      <c r="H148" s="108">
        <f t="shared" si="670"/>
        <v>14138</v>
      </c>
      <c r="I148" s="107">
        <f t="shared" si="670"/>
        <v>13502</v>
      </c>
      <c r="J148" s="108">
        <f t="shared" si="670"/>
        <v>12923</v>
      </c>
      <c r="K148" s="107">
        <f t="shared" si="670"/>
        <v>10657</v>
      </c>
      <c r="L148" s="109">
        <f t="shared" si="670"/>
        <v>8121</v>
      </c>
      <c r="M148" s="108">
        <f t="shared" si="670"/>
        <v>5744</v>
      </c>
      <c r="N148" s="108">
        <f t="shared" si="670"/>
        <v>5146</v>
      </c>
      <c r="O148" s="108">
        <f t="shared" si="670"/>
        <v>4821</v>
      </c>
      <c r="P148" s="108">
        <f t="shared" si="670"/>
        <v>3943</v>
      </c>
      <c r="Q148" s="108">
        <f t="shared" si="670"/>
        <v>3522</v>
      </c>
      <c r="R148" s="108">
        <f t="shared" si="670"/>
        <v>3612</v>
      </c>
      <c r="S148" s="108">
        <f t="shared" si="670"/>
        <v>3409</v>
      </c>
      <c r="T148" s="108">
        <f t="shared" si="670"/>
        <v>3288</v>
      </c>
      <c r="U148" s="108">
        <f t="shared" si="670"/>
        <v>3283</v>
      </c>
      <c r="V148" s="108">
        <f t="shared" si="670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>
        <v>9052</v>
      </c>
      <c r="BI148" s="480">
        <v>8033</v>
      </c>
      <c r="BJ148" s="543">
        <v>7163</v>
      </c>
      <c r="BK148" s="109">
        <v>7602</v>
      </c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671" ref="BU148:BY148">SUM(BU143:BU147)</f>
        <v>-2727</v>
      </c>
      <c r="BV148" s="108">
        <f t="shared" si="671"/>
        <v>-5730</v>
      </c>
      <c r="BW148" s="108">
        <f t="shared" si="671"/>
        <v>-10919</v>
      </c>
      <c r="BX148" s="108">
        <f t="shared" si="671"/>
        <v>-11820</v>
      </c>
      <c r="BY148" s="108">
        <f t="shared" si="671"/>
        <v>-11524</v>
      </c>
      <c r="BZ148" s="108">
        <f t="shared" si="672" ref="BZ148:CH148">SUM(BZ143:BZ147)</f>
        <v>-10850</v>
      </c>
      <c r="CA148" s="108">
        <f t="shared" si="672"/>
        <v>-10219</v>
      </c>
      <c r="CB148" s="108">
        <f t="shared" si="672"/>
        <v>-9679</v>
      </c>
      <c r="CC148" s="108">
        <f t="shared" si="672"/>
        <v>-7457</v>
      </c>
      <c r="CD148" s="378">
        <f t="shared" si="672"/>
        <v>-4916</v>
      </c>
      <c r="CE148" s="108">
        <f t="shared" si="672"/>
        <v>-2458</v>
      </c>
      <c r="CF148" s="108">
        <f t="shared" si="672"/>
        <v>-1539</v>
      </c>
      <c r="CG148" s="108">
        <f t="shared" si="672"/>
        <v>-650</v>
      </c>
      <c r="CH148" s="108">
        <f t="shared" si="672"/>
        <v>885</v>
      </c>
      <c r="CI148" s="108">
        <f t="shared" si="673" ref="CI148:CJ148">SUM(CI143:CI147)</f>
        <v>2873</v>
      </c>
      <c r="CJ148" s="198">
        <f t="shared" si="673"/>
        <v>5618</v>
      </c>
      <c r="CK148" s="198">
        <f t="shared" si="674" ref="CK148:CL148">SUM(CK143:CK147)</f>
        <v>10961</v>
      </c>
      <c r="CL148" s="198">
        <f t="shared" si="674"/>
        <v>13088</v>
      </c>
      <c r="CM148" s="198">
        <f t="shared" si="675" ref="CM148:CN148">SUM(CM143:CM147)</f>
        <v>13776</v>
      </c>
      <c r="CN148" s="198">
        <f t="shared" si="675"/>
        <v>13726</v>
      </c>
      <c r="CO148" s="198">
        <f t="shared" si="676" ref="CO148:CQ148">SUM(CO143:CO147)</f>
        <v>12399</v>
      </c>
      <c r="CP148" s="378">
        <f t="shared" si="676"/>
        <v>10389</v>
      </c>
      <c r="CQ148" s="198">
        <f t="shared" si="676"/>
        <v>8633</v>
      </c>
      <c r="CR148" s="198">
        <f t="shared" si="677" ref="CR148">SUM(CR143:CR147)</f>
        <v>7395</v>
      </c>
      <c r="CS148" s="198">
        <f t="shared" si="678" ref="CS148">SUM(CS143:CS147)</f>
        <v>7131</v>
      </c>
      <c r="CT148" s="198">
        <f t="shared" si="679" ref="CT148">SUM(CT143:CT147)</f>
        <v>7519</v>
      </c>
      <c r="CU148" s="198">
        <f t="shared" si="680" ref="CU148">SUM(CU143:CU147)</f>
        <v>7810</v>
      </c>
      <c r="CV148" s="198">
        <f t="shared" si="681" ref="CV148">SUM(CV143:CV147)</f>
        <v>5226</v>
      </c>
      <c r="CW148" s="198">
        <f t="shared" si="682" ref="CW148">SUM(CW143:CW147)</f>
        <v>-485</v>
      </c>
      <c r="CX148" s="198">
        <f t="shared" si="683" ref="CX148">SUM(CX143:CX147)</f>
        <v>-2356</v>
      </c>
      <c r="CY148" s="198">
        <f t="shared" si="684" ref="CY148">SUM(CY143:CY147)</f>
        <v>-3208</v>
      </c>
      <c r="CZ148" s="198">
        <f t="shared" si="685" ref="CZ148">SUM(CZ143:CZ147)</f>
        <v>-3559</v>
      </c>
      <c r="DA148" s="198">
        <f t="shared" si="686" ref="DA148">SUM(DA143:DA147)</f>
        <v>-3794</v>
      </c>
      <c r="DB148" s="378">
        <f t="shared" si="687" ref="DB148">SUM(DB143:DB147)</f>
        <v>-3931</v>
      </c>
      <c r="DC148" s="378">
        <f t="shared" si="688" ref="DC148">SUM(DC143:DC147)</f>
        <v>-3645</v>
      </c>
      <c r="DD148" s="378">
        <f t="shared" si="689" ref="DD148">SUM(DD143:DD147)</f>
        <v>-3191</v>
      </c>
      <c r="DE148" s="378">
        <f t="shared" si="690" ref="DE148">SUM(DE143:DE147)</f>
        <v>-2817</v>
      </c>
      <c r="DF148" s="378">
        <f t="shared" si="691" ref="DF148:DG148">SUM(DF143:DF147)</f>
        <v>-3101</v>
      </c>
      <c r="DG148" s="378">
        <f t="shared" si="691"/>
        <v>-2685</v>
      </c>
      <c r="DH148" s="378">
        <f t="shared" si="692" ref="DH148">SUM(DH143:DH147)</f>
        <v>-2094</v>
      </c>
      <c r="DI148" s="378">
        <f t="shared" si="693" ref="DI148">SUM(DI143:DI147)</f>
        <v>-1514</v>
      </c>
      <c r="DJ148" s="378">
        <f t="shared" si="694" ref="DJ148:DK148">SUM(DJ143:DJ147)</f>
        <v>-1402</v>
      </c>
      <c r="DK148" s="378">
        <f t="shared" si="694"/>
        <v>-1683</v>
      </c>
      <c r="DL148" s="378">
        <f t="shared" si="695" ref="DL148:DM148">SUM(DL143:DL147)</f>
        <v>-1334</v>
      </c>
      <c r="DM148" s="378">
        <f t="shared" si="695"/>
        <v>-815</v>
      </c>
      <c r="DN148" s="378">
        <f t="shared" si="696" ref="DN148:DO148">SUM(DN143:DN147)</f>
        <v>-611</v>
      </c>
      <c r="DO148" s="378">
        <f t="shared" si="696"/>
        <v>-241</v>
      </c>
      <c r="DP148" s="378">
        <f t="shared" si="697" ref="DP148:DQ148">SUM(DP143:DP147)</f>
        <v>-648</v>
      </c>
      <c r="DQ148" s="378">
        <f t="shared" si="697"/>
        <v>-883</v>
      </c>
      <c r="DR148" s="378"/>
      <c r="DS148" s="378"/>
      <c r="DT148" s="378"/>
      <c r="DU148" s="378"/>
      <c r="DV148" s="378"/>
      <c r="DW148" s="378"/>
      <c r="DX148" s="378"/>
      <c r="DY148" s="378"/>
      <c r="DZ148" s="378"/>
      <c r="EB148" s="108">
        <f>SUM(EB143:EB147)</f>
        <v>7602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527"/>
      <c r="BK149" s="290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B149" s="71"/>
    </row>
    <row r="150" spans="1:132" s="52" customFormat="1" ht="1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>
        <v>73939922</v>
      </c>
      <c r="BI150" s="481">
        <v>80710512</v>
      </c>
      <c r="BJ150" s="544">
        <v>89479215</v>
      </c>
      <c r="BK150" s="221">
        <v>71419843</v>
      </c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98" ref="BU150:CD154">O150-C150</f>
        <v>-22095294.449999996</v>
      </c>
      <c r="BV150" s="214">
        <f t="shared" si="698"/>
        <v>-4477118.7599999979</v>
      </c>
      <c r="BW150" s="214">
        <f t="shared" si="698"/>
        <v>1440551.5399999991</v>
      </c>
      <c r="BX150" s="214">
        <f t="shared" si="698"/>
        <v>-5190737.4699999988</v>
      </c>
      <c r="BY150" s="214">
        <f t="shared" si="698"/>
        <v>-119102.03999999911</v>
      </c>
      <c r="BZ150" s="214">
        <f t="shared" si="698"/>
        <v>-1646991.3200000003</v>
      </c>
      <c r="CA150" s="214">
        <f t="shared" si="698"/>
        <v>740520.50999999978</v>
      </c>
      <c r="CB150" s="214">
        <f t="shared" si="698"/>
        <v>802152.25</v>
      </c>
      <c r="CC150" s="214">
        <f t="shared" si="698"/>
        <v>-4161383.5199999996</v>
      </c>
      <c r="CD150" s="398">
        <f t="shared" si="698"/>
        <v>-6005314.1199999973</v>
      </c>
      <c r="CE150" s="214">
        <f t="shared" si="699" ref="CE150:CN154">Y150-M150</f>
        <v>1913973.7400000021</v>
      </c>
      <c r="CF150" s="214">
        <f t="shared" si="699"/>
        <v>9541830.4200000018</v>
      </c>
      <c r="CG150" s="214">
        <f t="shared" si="699"/>
        <v>7518542.2599999979</v>
      </c>
      <c r="CH150" s="214">
        <f t="shared" si="699"/>
        <v>-426200.06000000238</v>
      </c>
      <c r="CI150" s="214">
        <f t="shared" si="699"/>
        <v>-4630692</v>
      </c>
      <c r="CJ150" s="239">
        <f t="shared" si="699"/>
        <v>324497</v>
      </c>
      <c r="CK150" s="239">
        <f t="shared" si="699"/>
        <v>321119</v>
      </c>
      <c r="CL150" s="239">
        <f t="shared" si="699"/>
        <v>-1080828</v>
      </c>
      <c r="CM150" s="239">
        <f t="shared" si="699"/>
        <v>-427415</v>
      </c>
      <c r="CN150" s="239">
        <f t="shared" si="699"/>
        <v>-1144807</v>
      </c>
      <c r="CO150" s="239">
        <f t="shared" si="700" ref="CO150:CX154">AI150-W150</f>
        <v>1688071</v>
      </c>
      <c r="CP150" s="376">
        <f t="shared" si="700"/>
        <v>11338301</v>
      </c>
      <c r="CQ150" s="196">
        <f t="shared" si="700"/>
        <v>21732992</v>
      </c>
      <c r="CR150" s="196">
        <f t="shared" si="700"/>
        <v>9707291</v>
      </c>
      <c r="CS150" s="196">
        <f t="shared" si="700"/>
        <v>11885007</v>
      </c>
      <c r="CT150" s="196">
        <f t="shared" si="700"/>
        <v>13671358</v>
      </c>
      <c r="CU150" s="196">
        <f t="shared" si="700"/>
        <v>10209395</v>
      </c>
      <c r="CV150" s="196">
        <f t="shared" si="700"/>
        <v>4936298</v>
      </c>
      <c r="CW150" s="196">
        <f t="shared" si="700"/>
        <v>5463416</v>
      </c>
      <c r="CX150" s="196">
        <f t="shared" si="700"/>
        <v>4385030</v>
      </c>
      <c r="CY150" s="196">
        <f t="shared" si="701" ref="CY150:DH154">AS150-AG150</f>
        <v>3808495</v>
      </c>
      <c r="CZ150" s="196">
        <f t="shared" si="701"/>
        <v>8778861</v>
      </c>
      <c r="DA150" s="196">
        <f t="shared" si="701"/>
        <v>12612754</v>
      </c>
      <c r="DB150" s="376">
        <f t="shared" si="701"/>
        <v>17969110</v>
      </c>
      <c r="DC150" s="376">
        <f t="shared" si="701"/>
        <v>-5344458</v>
      </c>
      <c r="DD150" s="376">
        <f t="shared" si="701"/>
        <v>3583853</v>
      </c>
      <c r="DE150" s="376">
        <f t="shared" si="701"/>
        <v>3607676</v>
      </c>
      <c r="DF150" s="376">
        <f t="shared" si="701"/>
        <v>-4477254</v>
      </c>
      <c r="DG150" s="376">
        <f t="shared" si="701"/>
        <v>-5774446</v>
      </c>
      <c r="DH150" s="376">
        <f t="shared" si="701"/>
        <v>-1023660</v>
      </c>
      <c r="DI150" s="376">
        <f t="shared" si="702" ref="DI150:DQ154">BC150-AQ150</f>
        <v>-3835425</v>
      </c>
      <c r="DJ150" s="376">
        <f t="shared" si="702"/>
        <v>-2000979</v>
      </c>
      <c r="DK150" s="376">
        <f t="shared" si="702"/>
        <v>9130</v>
      </c>
      <c r="DL150" s="376">
        <f t="shared" si="702"/>
        <v>-6233473</v>
      </c>
      <c r="DM150" s="376">
        <f t="shared" si="702"/>
        <v>-12457972</v>
      </c>
      <c r="DN150" s="376">
        <f t="shared" si="702"/>
        <v>-3982427</v>
      </c>
      <c r="DO150" s="376">
        <f t="shared" si="702"/>
        <v>-1075173</v>
      </c>
      <c r="DP150" s="376">
        <f t="shared" si="702"/>
        <v>3181451</v>
      </c>
      <c r="DQ150" s="376">
        <f t="shared" si="702"/>
        <v>2877175</v>
      </c>
      <c r="DR150" s="376"/>
      <c r="DS150" s="376"/>
      <c r="DT150" s="376"/>
      <c r="DU150" s="376"/>
      <c r="DV150" s="376"/>
      <c r="DW150" s="376"/>
      <c r="DX150" s="376"/>
      <c r="DY150" s="376"/>
      <c r="DZ150" s="376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71419843</v>
      </c>
    </row>
    <row r="151" spans="1:132" s="52" customFormat="1" ht="1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>
        <v>9699847</v>
      </c>
      <c r="BI151" s="481">
        <v>10435074</v>
      </c>
      <c r="BJ151" s="544">
        <v>13025213</v>
      </c>
      <c r="BK151" s="221">
        <v>10928336</v>
      </c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98"/>
        <v>-2359682.0899999999</v>
      </c>
      <c r="BV151" s="214">
        <f t="shared" si="698"/>
        <v>-935133.46999999974</v>
      </c>
      <c r="BW151" s="214">
        <f t="shared" si="698"/>
        <v>-549284.39999999991</v>
      </c>
      <c r="BX151" s="214">
        <f t="shared" si="698"/>
        <v>-551206.95999999996</v>
      </c>
      <c r="BY151" s="214">
        <f t="shared" si="698"/>
        <v>1072.3400000000838</v>
      </c>
      <c r="BZ151" s="214">
        <f t="shared" si="698"/>
        <v>-210559.60000000009</v>
      </c>
      <c r="CA151" s="214">
        <f t="shared" si="698"/>
        <v>-21301.899999999907</v>
      </c>
      <c r="CB151" s="214">
        <f t="shared" si="698"/>
        <v>-48264.810000000056</v>
      </c>
      <c r="CC151" s="214">
        <f t="shared" si="698"/>
        <v>-130453.29999999981</v>
      </c>
      <c r="CD151" s="398">
        <f t="shared" si="698"/>
        <v>-775315.90000000037</v>
      </c>
      <c r="CE151" s="214">
        <f t="shared" si="699"/>
        <v>1105953.9299999997</v>
      </c>
      <c r="CF151" s="214">
        <f t="shared" si="699"/>
        <v>2098201.5899999999</v>
      </c>
      <c r="CG151" s="214">
        <f t="shared" si="699"/>
        <v>1581425.8899999997</v>
      </c>
      <c r="CH151" s="214">
        <f t="shared" si="699"/>
        <v>1081135.1200000001</v>
      </c>
      <c r="CI151" s="214">
        <f t="shared" si="699"/>
        <v>673386</v>
      </c>
      <c r="CJ151" s="239">
        <f t="shared" si="699"/>
        <v>828648</v>
      </c>
      <c r="CK151" s="239">
        <f t="shared" si="699"/>
        <v>665320</v>
      </c>
      <c r="CL151" s="239">
        <f t="shared" si="699"/>
        <v>280965</v>
      </c>
      <c r="CM151" s="239">
        <f t="shared" si="699"/>
        <v>225076</v>
      </c>
      <c r="CN151" s="239">
        <f t="shared" si="699"/>
        <v>391401</v>
      </c>
      <c r="CO151" s="239">
        <f t="shared" si="700"/>
        <v>597727</v>
      </c>
      <c r="CP151" s="376">
        <f t="shared" si="700"/>
        <v>1066538</v>
      </c>
      <c r="CQ151" s="196">
        <f t="shared" si="700"/>
        <v>1051469</v>
      </c>
      <c r="CR151" s="196">
        <f t="shared" si="700"/>
        <v>1207177</v>
      </c>
      <c r="CS151" s="196">
        <f t="shared" si="700"/>
        <v>1529139</v>
      </c>
      <c r="CT151" s="196">
        <f t="shared" si="700"/>
        <v>1317488</v>
      </c>
      <c r="CU151" s="196">
        <f t="shared" si="700"/>
        <v>1419311</v>
      </c>
      <c r="CV151" s="196">
        <f t="shared" si="700"/>
        <v>751721</v>
      </c>
      <c r="CW151" s="196">
        <f t="shared" si="700"/>
        <v>668747</v>
      </c>
      <c r="CX151" s="196">
        <f t="shared" si="700"/>
        <v>670026</v>
      </c>
      <c r="CY151" s="196">
        <f t="shared" si="701"/>
        <v>460504</v>
      </c>
      <c r="CZ151" s="196">
        <f t="shared" si="701"/>
        <v>1075872</v>
      </c>
      <c r="DA151" s="196">
        <f t="shared" si="701"/>
        <v>1449724</v>
      </c>
      <c r="DB151" s="376">
        <f t="shared" si="701"/>
        <v>3623042</v>
      </c>
      <c r="DC151" s="376">
        <f t="shared" si="701"/>
        <v>2404637</v>
      </c>
      <c r="DD151" s="376">
        <f t="shared" si="701"/>
        <v>2197859</v>
      </c>
      <c r="DE151" s="376">
        <f t="shared" si="701"/>
        <v>-7635853</v>
      </c>
      <c r="DF151" s="376">
        <f t="shared" si="701"/>
        <v>891732</v>
      </c>
      <c r="DG151" s="376">
        <f t="shared" si="701"/>
        <v>345316</v>
      </c>
      <c r="DH151" s="376">
        <f t="shared" si="701"/>
        <v>415103</v>
      </c>
      <c r="DI151" s="376">
        <f t="shared" si="702"/>
        <v>-289343</v>
      </c>
      <c r="DJ151" s="376">
        <f t="shared" si="702"/>
        <v>95284</v>
      </c>
      <c r="DK151" s="376">
        <f t="shared" si="702"/>
        <v>231873</v>
      </c>
      <c r="DL151" s="376">
        <f t="shared" si="702"/>
        <v>-609487</v>
      </c>
      <c r="DM151" s="376">
        <f t="shared" si="702"/>
        <v>-722613</v>
      </c>
      <c r="DN151" s="376">
        <f t="shared" si="702"/>
        <v>682812</v>
      </c>
      <c r="DO151" s="376">
        <f t="shared" si="702"/>
        <v>71178</v>
      </c>
      <c r="DP151" s="376">
        <f t="shared" si="702"/>
        <v>2131089</v>
      </c>
      <c r="DQ151" s="376">
        <f t="shared" si="702"/>
        <v>10928336</v>
      </c>
      <c r="DR151" s="376"/>
      <c r="DS151" s="376"/>
      <c r="DT151" s="376"/>
      <c r="DU151" s="376"/>
      <c r="DV151" s="376"/>
      <c r="DW151" s="376"/>
      <c r="DX151" s="376"/>
      <c r="DY151" s="376"/>
      <c r="DZ151" s="376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10928336</v>
      </c>
    </row>
    <row r="152" spans="1:132" s="52" customFormat="1" ht="1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>
        <v>9892650</v>
      </c>
      <c r="BI152" s="481">
        <v>10318471</v>
      </c>
      <c r="BJ152" s="544">
        <v>11782850</v>
      </c>
      <c r="BK152" s="221">
        <v>9592907</v>
      </c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98"/>
        <v>-3051567.6699999999</v>
      </c>
      <c r="BV152" s="214">
        <f t="shared" si="698"/>
        <v>-489781.41000000015</v>
      </c>
      <c r="BW152" s="214">
        <f t="shared" si="698"/>
        <v>147916.85000000009</v>
      </c>
      <c r="BX152" s="214">
        <f t="shared" si="698"/>
        <v>-701921.75</v>
      </c>
      <c r="BY152" s="214">
        <f t="shared" si="698"/>
        <v>-86747.899999999907</v>
      </c>
      <c r="BZ152" s="214">
        <f t="shared" si="698"/>
        <v>-284149.53000000003</v>
      </c>
      <c r="CA152" s="214">
        <f t="shared" si="698"/>
        <v>-159670.35000000009</v>
      </c>
      <c r="CB152" s="214">
        <f t="shared" si="698"/>
        <v>-25751.669999999925</v>
      </c>
      <c r="CC152" s="214">
        <f t="shared" si="698"/>
        <v>-949263.47999999998</v>
      </c>
      <c r="CD152" s="398">
        <f t="shared" si="698"/>
        <v>-1752722.1100000003</v>
      </c>
      <c r="CE152" s="214">
        <f t="shared" si="699"/>
        <v>732271.45000000019</v>
      </c>
      <c r="CF152" s="214">
        <f t="shared" si="699"/>
        <v>1393432.9100000001</v>
      </c>
      <c r="CG152" s="214">
        <f t="shared" si="699"/>
        <v>785415.98000000045</v>
      </c>
      <c r="CH152" s="214">
        <f t="shared" si="699"/>
        <v>-667303.45999999996</v>
      </c>
      <c r="CI152" s="214">
        <f t="shared" si="699"/>
        <v>-599857</v>
      </c>
      <c r="CJ152" s="239">
        <f t="shared" si="699"/>
        <v>99091</v>
      </c>
      <c r="CK152" s="239">
        <f t="shared" si="699"/>
        <v>175710</v>
      </c>
      <c r="CL152" s="239">
        <f t="shared" si="699"/>
        <v>-34887</v>
      </c>
      <c r="CM152" s="239">
        <f t="shared" si="699"/>
        <v>167585</v>
      </c>
      <c r="CN152" s="239">
        <f t="shared" si="699"/>
        <v>119265</v>
      </c>
      <c r="CO152" s="239">
        <f t="shared" si="700"/>
        <v>373612</v>
      </c>
      <c r="CP152" s="376">
        <f t="shared" si="700"/>
        <v>1961763</v>
      </c>
      <c r="CQ152" s="196">
        <f t="shared" si="700"/>
        <v>3048887</v>
      </c>
      <c r="CR152" s="196">
        <f t="shared" si="700"/>
        <v>1515806</v>
      </c>
      <c r="CS152" s="196">
        <f t="shared" si="700"/>
        <v>2256958</v>
      </c>
      <c r="CT152" s="196">
        <f t="shared" si="700"/>
        <v>1895458</v>
      </c>
      <c r="CU152" s="196">
        <f t="shared" si="700"/>
        <v>1187438</v>
      </c>
      <c r="CV152" s="196">
        <f t="shared" si="700"/>
        <v>610629</v>
      </c>
      <c r="CW152" s="196">
        <f t="shared" si="700"/>
        <v>650331</v>
      </c>
      <c r="CX152" s="196">
        <f t="shared" si="700"/>
        <v>427566</v>
      </c>
      <c r="CY152" s="196">
        <f t="shared" si="701"/>
        <v>474257</v>
      </c>
      <c r="CZ152" s="196">
        <f t="shared" si="701"/>
        <v>1072318</v>
      </c>
      <c r="DA152" s="196">
        <f t="shared" si="701"/>
        <v>1669886</v>
      </c>
      <c r="DB152" s="376">
        <f t="shared" si="701"/>
        <v>2904932</v>
      </c>
      <c r="DC152" s="376">
        <f t="shared" si="701"/>
        <v>-391368</v>
      </c>
      <c r="DD152" s="376">
        <f t="shared" si="701"/>
        <v>179140</v>
      </c>
      <c r="DE152" s="376">
        <f t="shared" si="701"/>
        <v>-9180482</v>
      </c>
      <c r="DF152" s="376">
        <f t="shared" si="701"/>
        <v>-864349</v>
      </c>
      <c r="DG152" s="376">
        <f t="shared" si="701"/>
        <v>-495744</v>
      </c>
      <c r="DH152" s="376">
        <f t="shared" si="701"/>
        <v>-187407</v>
      </c>
      <c r="DI152" s="376">
        <f t="shared" si="702"/>
        <v>-713412</v>
      </c>
      <c r="DJ152" s="376">
        <f t="shared" si="702"/>
        <v>-281769</v>
      </c>
      <c r="DK152" s="376">
        <f t="shared" si="702"/>
        <v>-314648</v>
      </c>
      <c r="DL152" s="376">
        <f t="shared" si="702"/>
        <v>-1179360</v>
      </c>
      <c r="DM152" s="376">
        <f t="shared" si="702"/>
        <v>-1730545</v>
      </c>
      <c r="DN152" s="376">
        <f t="shared" si="702"/>
        <v>-859562</v>
      </c>
      <c r="DO152" s="376">
        <f t="shared" si="702"/>
        <v>-1443527</v>
      </c>
      <c r="DP152" s="376">
        <f t="shared" si="702"/>
        <v>145115</v>
      </c>
      <c r="DQ152" s="376">
        <f t="shared" si="702"/>
        <v>9592907</v>
      </c>
      <c r="DR152" s="376"/>
      <c r="DS152" s="376"/>
      <c r="DT152" s="376"/>
      <c r="DU152" s="376"/>
      <c r="DV152" s="376"/>
      <c r="DW152" s="376"/>
      <c r="DX152" s="376"/>
      <c r="DY152" s="376"/>
      <c r="DZ152" s="376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9592907</v>
      </c>
    </row>
    <row r="153" spans="1:132" s="52" customFormat="1" ht="1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>
        <v>10403565</v>
      </c>
      <c r="BI153" s="481">
        <v>10546998</v>
      </c>
      <c r="BJ153" s="544">
        <v>11989603</v>
      </c>
      <c r="BK153" s="221">
        <v>9776692</v>
      </c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98"/>
        <v>-2934832.2400000002</v>
      </c>
      <c r="BV153" s="214">
        <f t="shared" si="698"/>
        <v>-572394.48000000045</v>
      </c>
      <c r="BW153" s="214">
        <f t="shared" si="698"/>
        <v>138021.29000000004</v>
      </c>
      <c r="BX153" s="214">
        <f t="shared" si="698"/>
        <v>-596235.16999999993</v>
      </c>
      <c r="BY153" s="214">
        <f t="shared" si="698"/>
        <v>-445246.09000000008</v>
      </c>
      <c r="BZ153" s="214">
        <f t="shared" si="698"/>
        <v>-451279.39999999991</v>
      </c>
      <c r="CA153" s="214">
        <f t="shared" si="698"/>
        <v>-271338.62000000011</v>
      </c>
      <c r="CB153" s="214">
        <f t="shared" si="698"/>
        <v>-167437.18000000017</v>
      </c>
      <c r="CC153" s="214">
        <f t="shared" si="698"/>
        <v>-548100.66000000015</v>
      </c>
      <c r="CD153" s="398">
        <f t="shared" si="698"/>
        <v>-1842940.3300000001</v>
      </c>
      <c r="CE153" s="214">
        <f t="shared" si="699"/>
        <v>1193239.3899999997</v>
      </c>
      <c r="CF153" s="214">
        <f t="shared" si="699"/>
        <v>1974422.1699999999</v>
      </c>
      <c r="CG153" s="214">
        <f t="shared" si="699"/>
        <v>958177.50999999978</v>
      </c>
      <c r="CH153" s="214">
        <f t="shared" si="699"/>
        <v>-911529.63999999966</v>
      </c>
      <c r="CI153" s="214">
        <f t="shared" si="699"/>
        <v>-615948</v>
      </c>
      <c r="CJ153" s="239">
        <f t="shared" si="699"/>
        <v>98706</v>
      </c>
      <c r="CK153" s="239">
        <f t="shared" si="699"/>
        <v>313130</v>
      </c>
      <c r="CL153" s="239">
        <f t="shared" si="699"/>
        <v>114735</v>
      </c>
      <c r="CM153" s="239">
        <f t="shared" si="699"/>
        <v>245210</v>
      </c>
      <c r="CN153" s="239">
        <f t="shared" si="699"/>
        <v>197244</v>
      </c>
      <c r="CO153" s="239">
        <f t="shared" si="700"/>
        <v>443667</v>
      </c>
      <c r="CP153" s="376">
        <f t="shared" si="700"/>
        <v>2337289</v>
      </c>
      <c r="CQ153" s="196">
        <f t="shared" si="700"/>
        <v>2617390</v>
      </c>
      <c r="CR153" s="196">
        <f t="shared" si="700"/>
        <v>1234510</v>
      </c>
      <c r="CS153" s="196">
        <f t="shared" si="700"/>
        <v>1931544</v>
      </c>
      <c r="CT153" s="196">
        <f t="shared" si="700"/>
        <v>1843725</v>
      </c>
      <c r="CU153" s="196">
        <f t="shared" si="700"/>
        <v>1494481</v>
      </c>
      <c r="CV153" s="196">
        <f t="shared" si="700"/>
        <v>770586</v>
      </c>
      <c r="CW153" s="196">
        <f t="shared" si="700"/>
        <v>654330</v>
      </c>
      <c r="CX153" s="196">
        <f t="shared" si="700"/>
        <v>526834</v>
      </c>
      <c r="CY153" s="196">
        <f t="shared" si="701"/>
        <v>663564</v>
      </c>
      <c r="CZ153" s="196">
        <f t="shared" si="701"/>
        <v>1307436</v>
      </c>
      <c r="DA153" s="196">
        <f t="shared" si="701"/>
        <v>1456673</v>
      </c>
      <c r="DB153" s="376">
        <f t="shared" si="701"/>
        <v>2308397</v>
      </c>
      <c r="DC153" s="376">
        <f t="shared" si="701"/>
        <v>201599</v>
      </c>
      <c r="DD153" s="376">
        <f t="shared" si="701"/>
        <v>-19707</v>
      </c>
      <c r="DE153" s="376">
        <f t="shared" si="701"/>
        <v>-430240</v>
      </c>
      <c r="DF153" s="376">
        <f t="shared" si="701"/>
        <v>-535440</v>
      </c>
      <c r="DG153" s="376">
        <f t="shared" si="701"/>
        <v>-657088</v>
      </c>
      <c r="DH153" s="376">
        <f t="shared" si="701"/>
        <v>-116172</v>
      </c>
      <c r="DI153" s="376">
        <f t="shared" si="702"/>
        <v>-741637</v>
      </c>
      <c r="DJ153" s="376">
        <f t="shared" si="702"/>
        <v>-329175</v>
      </c>
      <c r="DK153" s="376">
        <f t="shared" si="702"/>
        <v>-502313</v>
      </c>
      <c r="DL153" s="376">
        <f t="shared" si="702"/>
        <v>-1317476</v>
      </c>
      <c r="DM153" s="376">
        <f t="shared" si="702"/>
        <v>-1434324</v>
      </c>
      <c r="DN153" s="376">
        <f t="shared" si="702"/>
        <v>-722534</v>
      </c>
      <c r="DO153" s="376">
        <f t="shared" si="702"/>
        <v>-1619451</v>
      </c>
      <c r="DP153" s="376">
        <f t="shared" si="702"/>
        <v>375810</v>
      </c>
      <c r="DQ153" s="376">
        <f t="shared" si="702"/>
        <v>582400</v>
      </c>
      <c r="DR153" s="376"/>
      <c r="DS153" s="376"/>
      <c r="DT153" s="376"/>
      <c r="DU153" s="376"/>
      <c r="DV153" s="376"/>
      <c r="DW153" s="376"/>
      <c r="DX153" s="376"/>
      <c r="DY153" s="376"/>
      <c r="DZ153" s="376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9776692</v>
      </c>
    </row>
    <row r="154" spans="1:132" s="52" customFormat="1" ht="1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>
        <v>35683059</v>
      </c>
      <c r="BI154" s="481">
        <v>36269057</v>
      </c>
      <c r="BJ154" s="544">
        <v>39358310</v>
      </c>
      <c r="BK154" s="221">
        <v>33644000</v>
      </c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98"/>
        <v>-4816575.5700000003</v>
      </c>
      <c r="BV154" s="214">
        <f t="shared" si="698"/>
        <v>-4842137.8200000003</v>
      </c>
      <c r="BW154" s="214">
        <f t="shared" si="698"/>
        <v>4085962.0500000007</v>
      </c>
      <c r="BX154" s="214">
        <f t="shared" si="698"/>
        <v>-2324049.7799999993</v>
      </c>
      <c r="BY154" s="214">
        <f t="shared" si="698"/>
        <v>-902065.13999999966</v>
      </c>
      <c r="BZ154" s="214">
        <f t="shared" si="698"/>
        <v>-1974263.1600000001</v>
      </c>
      <c r="CA154" s="214">
        <f t="shared" si="698"/>
        <v>-612869.29000000004</v>
      </c>
      <c r="CB154" s="214">
        <f t="shared" si="698"/>
        <v>-1526031.3900000006</v>
      </c>
      <c r="CC154" s="214">
        <f t="shared" si="698"/>
        <v>-1665069.1199999992</v>
      </c>
      <c r="CD154" s="398">
        <f t="shared" si="698"/>
        <v>-4513700.6600000001</v>
      </c>
      <c r="CE154" s="214">
        <f t="shared" si="699"/>
        <v>2183571.120000001</v>
      </c>
      <c r="CF154" s="214">
        <f t="shared" si="699"/>
        <v>2199867.370000001</v>
      </c>
      <c r="CG154" s="214">
        <f t="shared" si="699"/>
        <v>1011249.4699999988</v>
      </c>
      <c r="CH154" s="214">
        <f t="shared" si="699"/>
        <v>-5220896.5300000012</v>
      </c>
      <c r="CI154" s="214">
        <f t="shared" si="699"/>
        <v>-6059407</v>
      </c>
      <c r="CJ154" s="239">
        <f t="shared" si="699"/>
        <v>222819</v>
      </c>
      <c r="CK154" s="239">
        <f t="shared" si="699"/>
        <v>1128958</v>
      </c>
      <c r="CL154" s="239">
        <f t="shared" si="699"/>
        <v>-316536</v>
      </c>
      <c r="CM154" s="239">
        <f t="shared" si="699"/>
        <v>974191</v>
      </c>
      <c r="CN154" s="239">
        <f t="shared" si="699"/>
        <v>-31470</v>
      </c>
      <c r="CO154" s="239">
        <f t="shared" si="700"/>
        <v>888371</v>
      </c>
      <c r="CP154" s="376">
        <f t="shared" si="700"/>
        <v>8297875</v>
      </c>
      <c r="CQ154" s="196">
        <f t="shared" si="700"/>
        <v>10643751</v>
      </c>
      <c r="CR154" s="196">
        <f t="shared" si="700"/>
        <v>7588713</v>
      </c>
      <c r="CS154" s="196">
        <f t="shared" si="700"/>
        <v>6966948</v>
      </c>
      <c r="CT154" s="196">
        <f t="shared" si="700"/>
        <v>4646259</v>
      </c>
      <c r="CU154" s="196">
        <f t="shared" si="700"/>
        <v>5931259</v>
      </c>
      <c r="CV154" s="196">
        <f t="shared" si="700"/>
        <v>3192871</v>
      </c>
      <c r="CW154" s="196">
        <f t="shared" si="700"/>
        <v>2206258</v>
      </c>
      <c r="CX154" s="196">
        <f t="shared" si="700"/>
        <v>2621830</v>
      </c>
      <c r="CY154" s="196">
        <f t="shared" si="701"/>
        <v>504108</v>
      </c>
      <c r="CZ154" s="196">
        <f t="shared" si="701"/>
        <v>3331988</v>
      </c>
      <c r="DA154" s="196">
        <f t="shared" si="701"/>
        <v>6528866</v>
      </c>
      <c r="DB154" s="376">
        <f t="shared" si="701"/>
        <v>14628</v>
      </c>
      <c r="DC154" s="376">
        <f t="shared" si="701"/>
        <v>1299631</v>
      </c>
      <c r="DD154" s="376">
        <f t="shared" si="701"/>
        <v>-2022151</v>
      </c>
      <c r="DE154" s="376">
        <f t="shared" si="701"/>
        <v>-33667415</v>
      </c>
      <c r="DF154" s="376">
        <f t="shared" si="701"/>
        <v>-379455</v>
      </c>
      <c r="DG154" s="376">
        <f t="shared" si="701"/>
        <v>-345693</v>
      </c>
      <c r="DH154" s="376">
        <f t="shared" si="701"/>
        <v>149238</v>
      </c>
      <c r="DI154" s="376">
        <f t="shared" si="702"/>
        <v>-3306776</v>
      </c>
      <c r="DJ154" s="376">
        <f t="shared" si="702"/>
        <v>-196500</v>
      </c>
      <c r="DK154" s="376">
        <f t="shared" si="702"/>
        <v>-2268071</v>
      </c>
      <c r="DL154" s="376">
        <f t="shared" si="702"/>
        <v>-3455981</v>
      </c>
      <c r="DM154" s="376">
        <f t="shared" si="702"/>
        <v>-6352109</v>
      </c>
      <c r="DN154" s="376">
        <f t="shared" si="702"/>
        <v>2574883</v>
      </c>
      <c r="DO154" s="376">
        <f t="shared" si="702"/>
        <v>-4653015</v>
      </c>
      <c r="DP154" s="376">
        <f t="shared" si="702"/>
        <v>1350495</v>
      </c>
      <c r="DQ154" s="376">
        <f t="shared" si="702"/>
        <v>33644000</v>
      </c>
      <c r="DR154" s="376"/>
      <c r="DS154" s="376"/>
      <c r="DT154" s="376"/>
      <c r="DU154" s="376"/>
      <c r="DV154" s="376"/>
      <c r="DW154" s="376"/>
      <c r="DX154" s="376"/>
      <c r="DY154" s="376"/>
      <c r="DZ154" s="376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33644000</v>
      </c>
    </row>
    <row r="155" spans="1:132" s="66" customFormat="1" ht="15">
      <c r="A155" s="140"/>
      <c r="B155" s="53" t="s">
        <v>144</v>
      </c>
      <c r="C155" s="208">
        <f t="shared" si="703" ref="C155:V155">SUM(C150:C154)</f>
        <v>123876818.91</v>
      </c>
      <c r="D155" s="209">
        <f t="shared" si="703"/>
        <v>92389187.50999999</v>
      </c>
      <c r="E155" s="209">
        <f t="shared" si="703"/>
        <v>50398877.670000002</v>
      </c>
      <c r="F155" s="210">
        <f t="shared" si="703"/>
        <v>37525145.130000003</v>
      </c>
      <c r="G155" s="209">
        <f t="shared" si="703"/>
        <v>26042999.829999998</v>
      </c>
      <c r="H155" s="210">
        <f t="shared" si="703"/>
        <v>27851743.010000002</v>
      </c>
      <c r="I155" s="209">
        <f t="shared" si="703"/>
        <v>24820625.649999999</v>
      </c>
      <c r="J155" s="210">
        <f t="shared" si="703"/>
        <v>30764815.799999997</v>
      </c>
      <c r="K155" s="209">
        <f t="shared" si="703"/>
        <v>53818671.079999991</v>
      </c>
      <c r="L155" s="211">
        <f t="shared" si="703"/>
        <v>104993989.11999999</v>
      </c>
      <c r="M155" s="210">
        <f t="shared" si="703"/>
        <v>112606560.36999999</v>
      </c>
      <c r="N155" s="210">
        <f t="shared" si="703"/>
        <v>116070985.53999999</v>
      </c>
      <c r="O155" s="210">
        <f t="shared" si="703"/>
        <v>88618866.890000015</v>
      </c>
      <c r="P155" s="210">
        <f t="shared" si="703"/>
        <v>81072621.570000008</v>
      </c>
      <c r="Q155" s="210">
        <f t="shared" si="703"/>
        <v>55662045</v>
      </c>
      <c r="R155" s="210">
        <f t="shared" si="703"/>
        <v>28160994</v>
      </c>
      <c r="S155" s="210">
        <f t="shared" si="703"/>
        <v>24490911</v>
      </c>
      <c r="T155" s="210">
        <f t="shared" si="703"/>
        <v>23284500</v>
      </c>
      <c r="U155" s="210">
        <f t="shared" si="703"/>
        <v>24495966</v>
      </c>
      <c r="V155" s="210">
        <f t="shared" si="703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>
        <v>139619043</v>
      </c>
      <c r="BI155" s="482">
        <v>148280112</v>
      </c>
      <c r="BJ155" s="545">
        <v>165635191</v>
      </c>
      <c r="BK155" s="220">
        <v>135361778</v>
      </c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04" ref="BU155:BY155">SUM(BU150:BU154)</f>
        <v>-35257952.019999996</v>
      </c>
      <c r="BV155" s="216">
        <f t="shared" si="704"/>
        <v>-11316565.939999998</v>
      </c>
      <c r="BW155" s="216">
        <f t="shared" si="704"/>
        <v>5263167.3300000001</v>
      </c>
      <c r="BX155" s="216">
        <f t="shared" si="704"/>
        <v>-9364151.129999999</v>
      </c>
      <c r="BY155" s="216">
        <f t="shared" si="704"/>
        <v>-1552088.8299999987</v>
      </c>
      <c r="BZ155" s="216">
        <f t="shared" si="705" ref="BZ155:CH155">SUM(BZ150:BZ154)</f>
        <v>-4567243.0099999998</v>
      </c>
      <c r="CA155" s="216">
        <f t="shared" si="705"/>
        <v>-324659.65000000037</v>
      </c>
      <c r="CB155" s="216">
        <f t="shared" si="705"/>
        <v>-965332.80000000075</v>
      </c>
      <c r="CC155" s="216">
        <f t="shared" si="705"/>
        <v>-7454270.0799999982</v>
      </c>
      <c r="CD155" s="399">
        <f t="shared" si="705"/>
        <v>-14889993.119999999</v>
      </c>
      <c r="CE155" s="216">
        <f t="shared" si="705"/>
        <v>7129009.6300000027</v>
      </c>
      <c r="CF155" s="216">
        <f t="shared" si="705"/>
        <v>17207754.460000001</v>
      </c>
      <c r="CG155" s="216">
        <f t="shared" si="705"/>
        <v>11854811.109999998</v>
      </c>
      <c r="CH155" s="216">
        <f t="shared" si="705"/>
        <v>-6144794.5700000031</v>
      </c>
      <c r="CI155" s="216">
        <f t="shared" si="706" ref="CI155:CJ155">SUM(CI150:CI154)</f>
        <v>-11232518</v>
      </c>
      <c r="CJ155" s="240">
        <f t="shared" si="706"/>
        <v>1573761</v>
      </c>
      <c r="CK155" s="240">
        <f t="shared" si="707" ref="CK155:CL155">SUM(CK150:CK154)</f>
        <v>2604237</v>
      </c>
      <c r="CL155" s="240">
        <f t="shared" si="707"/>
        <v>-1036551</v>
      </c>
      <c r="CM155" s="240">
        <f t="shared" si="708" ref="CM155:CN155">SUM(CM150:CM154)</f>
        <v>1184647</v>
      </c>
      <c r="CN155" s="240">
        <f t="shared" si="708"/>
        <v>-468367</v>
      </c>
      <c r="CO155" s="240">
        <f t="shared" si="709" ref="CO155:CQ155">SUM(CO150:CO154)</f>
        <v>3991448</v>
      </c>
      <c r="CP155" s="377">
        <f t="shared" si="709"/>
        <v>25001766</v>
      </c>
      <c r="CQ155" s="197">
        <f t="shared" si="709"/>
        <v>39094489</v>
      </c>
      <c r="CR155" s="197">
        <f t="shared" si="710" ref="CR155">SUM(CR150:CR154)</f>
        <v>21253497</v>
      </c>
      <c r="CS155" s="197">
        <f t="shared" si="711" ref="CS155">SUM(CS150:CS154)</f>
        <v>24569596</v>
      </c>
      <c r="CT155" s="197">
        <f t="shared" si="712" ref="CT155">SUM(CT150:CT154)</f>
        <v>23374288</v>
      </c>
      <c r="CU155" s="197">
        <f t="shared" si="713" ref="CU155">SUM(CU150:CU154)</f>
        <v>20241884</v>
      </c>
      <c r="CV155" s="197">
        <f t="shared" si="714" ref="CV155">SUM(CV150:CV154)</f>
        <v>10262105</v>
      </c>
      <c r="CW155" s="197">
        <f t="shared" si="715" ref="CW155">SUM(CW150:CW154)</f>
        <v>9643082</v>
      </c>
      <c r="CX155" s="197">
        <f t="shared" si="716" ref="CX155">SUM(CX150:CX154)</f>
        <v>8631286</v>
      </c>
      <c r="CY155" s="197">
        <f t="shared" si="717" ref="CY155">SUM(CY150:CY154)</f>
        <v>5910928</v>
      </c>
      <c r="CZ155" s="197">
        <f t="shared" si="718" ref="CZ155">SUM(CZ150:CZ154)</f>
        <v>15566475</v>
      </c>
      <c r="DA155" s="197">
        <f t="shared" si="719" ref="DA155">SUM(DA150:DA154)</f>
        <v>23717903</v>
      </c>
      <c r="DB155" s="377">
        <f t="shared" si="720" ref="DB155">SUM(DB150:DB154)</f>
        <v>26820109</v>
      </c>
      <c r="DC155" s="377">
        <f t="shared" si="721" ref="DC155">SUM(DC150:DC154)</f>
        <v>-1829959</v>
      </c>
      <c r="DD155" s="377">
        <f t="shared" si="722" ref="DD155">SUM(DD150:DD154)</f>
        <v>3918994</v>
      </c>
      <c r="DE155" s="377">
        <f t="shared" si="723" ref="DE155">SUM(DE150:DE154)</f>
        <v>-47306314</v>
      </c>
      <c r="DF155" s="377">
        <f t="shared" si="724" ref="DF155:DG155">SUM(DF150:DF154)</f>
        <v>-5364766</v>
      </c>
      <c r="DG155" s="377">
        <f t="shared" si="724"/>
        <v>-6927655</v>
      </c>
      <c r="DH155" s="377">
        <f t="shared" si="725" ref="DH155">SUM(DH150:DH154)</f>
        <v>-762898</v>
      </c>
      <c r="DI155" s="377">
        <f t="shared" si="726" ref="DI155">SUM(DI150:DI154)</f>
        <v>-8886593</v>
      </c>
      <c r="DJ155" s="377">
        <f t="shared" si="727" ref="DJ155:DK155">SUM(DJ150:DJ154)</f>
        <v>-2713139</v>
      </c>
      <c r="DK155" s="377">
        <f t="shared" si="727"/>
        <v>-2844029</v>
      </c>
      <c r="DL155" s="377">
        <f t="shared" si="728" ref="DL155:DM155">SUM(DL150:DL154)</f>
        <v>-12795777</v>
      </c>
      <c r="DM155" s="377">
        <f t="shared" si="728"/>
        <v>-22697563</v>
      </c>
      <c r="DN155" s="377">
        <f t="shared" si="729" ref="DN155:DO155">SUM(DN150:DN154)</f>
        <v>-2306828</v>
      </c>
      <c r="DO155" s="377">
        <f t="shared" si="729"/>
        <v>-8719988</v>
      </c>
      <c r="DP155" s="377">
        <f t="shared" si="730" ref="DP155:DQ155">SUM(DP150:DP154)</f>
        <v>7183960</v>
      </c>
      <c r="DQ155" s="377">
        <f t="shared" si="730"/>
        <v>57624818</v>
      </c>
      <c r="DR155" s="377"/>
      <c r="DS155" s="377"/>
      <c r="DT155" s="377"/>
      <c r="DU155" s="377"/>
      <c r="DV155" s="377"/>
      <c r="DW155" s="377"/>
      <c r="DX155" s="377"/>
      <c r="DY155" s="377"/>
      <c r="DZ155" s="377"/>
      <c r="EB155" s="78">
        <f>SUM(EB150:EB154)</f>
        <v>135361778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530"/>
      <c r="BK156" s="293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367"/>
      <c r="DS156" s="367"/>
      <c r="DT156" s="367"/>
      <c r="DU156" s="367"/>
      <c r="DV156" s="367"/>
      <c r="DW156" s="367"/>
      <c r="DX156" s="367"/>
      <c r="DY156" s="367"/>
      <c r="DZ156" s="367"/>
      <c r="EB156" s="83"/>
    </row>
    <row r="157" spans="1:132" s="52" customFormat="1" ht="15.75" thickBot="1">
      <c r="A157" s="139"/>
      <c r="B157" s="53" t="s">
        <v>139</v>
      </c>
      <c r="C157" s="104"/>
      <c r="D157" s="167">
        <f t="shared" si="731" ref="D157:AB157">(C66+C150+D94-D66-D150)/(C66+C150+D94-D150)</f>
        <v>0.54314619805228581</v>
      </c>
      <c r="E157" s="168">
        <f t="shared" si="731"/>
        <v>0.47574703808415769</v>
      </c>
      <c r="F157" s="168">
        <f t="shared" si="731"/>
        <v>0.34527761976382626</v>
      </c>
      <c r="G157" s="168">
        <f t="shared" si="731"/>
        <v>0.31248439460211197</v>
      </c>
      <c r="H157" s="169">
        <f t="shared" si="731"/>
        <v>0.28423452583587056</v>
      </c>
      <c r="I157" s="168">
        <f t="shared" si="731"/>
        <v>0.32141498015096165</v>
      </c>
      <c r="J157" s="169">
        <f t="shared" si="731"/>
        <v>0.37121509282758908</v>
      </c>
      <c r="K157" s="168">
        <f t="shared" si="731"/>
        <v>0.44147289346533169</v>
      </c>
      <c r="L157" s="170">
        <f t="shared" si="731"/>
        <v>0.65179259706093662</v>
      </c>
      <c r="M157" s="169">
        <f t="shared" si="731"/>
        <v>0.66023628508142429</v>
      </c>
      <c r="N157" s="169">
        <f t="shared" si="731"/>
        <v>0.62426681179311383</v>
      </c>
      <c r="O157" s="169">
        <f t="shared" si="731"/>
        <v>0.61841672163934125</v>
      </c>
      <c r="P157" s="169">
        <f t="shared" si="731"/>
        <v>0.52672371150863684</v>
      </c>
      <c r="Q157" s="169">
        <f t="shared" si="731"/>
        <v>0.46070205915842249</v>
      </c>
      <c r="R157" s="169">
        <f t="shared" si="731"/>
        <v>0.32641164116051846</v>
      </c>
      <c r="S157" s="169">
        <f t="shared" si="731"/>
        <v>0.26984475919203155</v>
      </c>
      <c r="T157" s="169">
        <f t="shared" si="731"/>
        <v>0.21467707424481836</v>
      </c>
      <c r="U157" s="169">
        <f t="shared" si="731"/>
        <v>0.23951925122408391</v>
      </c>
      <c r="V157" s="169">
        <f t="shared" si="731"/>
        <v>0.24415251723021128</v>
      </c>
      <c r="W157" s="169">
        <f t="shared" si="731"/>
        <v>0.38573730269713041</v>
      </c>
      <c r="X157" s="170">
        <f t="shared" si="731"/>
        <v>0.55629385315932556</v>
      </c>
      <c r="Y157" s="169">
        <f t="shared" si="731"/>
        <v>0.59460252181624962</v>
      </c>
      <c r="Z157" s="169">
        <f t="shared" si="731"/>
        <v>0.61067351883125587</v>
      </c>
      <c r="AA157" s="169">
        <f t="shared" si="731"/>
        <v>0.63249909553827521</v>
      </c>
      <c r="AB157" s="169">
        <f t="shared" si="731"/>
        <v>0.49881656992956891</v>
      </c>
      <c r="AC157" s="169">
        <f t="shared" si="732" ref="AC157:BE162">(AB66+AB150+AC94-AC66-AC150)/(AB66+AB150+AC94-AC150)</f>
        <v>0.40611993521025658</v>
      </c>
      <c r="AD157" s="169">
        <f t="shared" si="732"/>
        <v>0.31274472768869011</v>
      </c>
      <c r="AE157" s="169">
        <f t="shared" si="732"/>
        <v>0.28687549962294184</v>
      </c>
      <c r="AF157" s="169">
        <f t="shared" si="732"/>
        <v>0.27561056063971218</v>
      </c>
      <c r="AG157" s="169">
        <f t="shared" si="733" ref="AG157:BE157">(AF66+AF150+AG94-AG66-AG150)/(AF66+AF150+AG94-AG150)</f>
        <v>0.26343447900180694</v>
      </c>
      <c r="AH157" s="169">
        <f t="shared" si="733"/>
        <v>0.28292776809435882</v>
      </c>
      <c r="AI157" s="169">
        <f t="shared" si="733"/>
        <v>0.4389759111914362</v>
      </c>
      <c r="AJ157" s="169">
        <f t="shared" si="733"/>
        <v>0.61682527903224171</v>
      </c>
      <c r="AK157" s="169">
        <f t="shared" si="733"/>
        <v>0.64209791108173131</v>
      </c>
      <c r="AL157" s="169">
        <f t="shared" si="733"/>
        <v>0.67267416470436348</v>
      </c>
      <c r="AM157" s="169">
        <f t="shared" si="733"/>
        <v>0.66532747998953501</v>
      </c>
      <c r="AN157" s="169">
        <f t="shared" si="733"/>
        <v>0.53454692129472681</v>
      </c>
      <c r="AO157" s="169">
        <f t="shared" si="733"/>
        <v>0.49104504512132652</v>
      </c>
      <c r="AP157" s="169">
        <f t="shared" si="733"/>
        <v>0.38593061452698524</v>
      </c>
      <c r="AQ157" s="169">
        <f t="shared" si="733"/>
        <v>0.31946007076805411</v>
      </c>
      <c r="AR157" s="169">
        <f t="shared" si="733"/>
        <v>0.31646759736716285</v>
      </c>
      <c r="AS157" s="169">
        <f t="shared" si="733"/>
        <v>0.29510178608372928</v>
      </c>
      <c r="AT157" s="169">
        <f t="shared" si="733"/>
        <v>0.3710203707841791</v>
      </c>
      <c r="AU157" s="169">
        <f t="shared" si="733"/>
        <v>0.44007030328656194</v>
      </c>
      <c r="AV157" s="169">
        <f t="shared" si="733"/>
        <v>0.62914726381851449</v>
      </c>
      <c r="AW157" s="169">
        <f t="shared" si="733"/>
        <v>0.68103236024411973</v>
      </c>
      <c r="AX157" s="169">
        <f t="shared" si="733"/>
        <v>0.64086360735987746</v>
      </c>
      <c r="AY157" s="169">
        <f t="shared" si="733"/>
        <v>0.65794732781674636</v>
      </c>
      <c r="AZ157" s="169">
        <f t="shared" si="733"/>
        <v>0.51052461362984325</v>
      </c>
      <c r="BA157" s="169">
        <f t="shared" si="733"/>
        <v>0.4838551780867788</v>
      </c>
      <c r="BB157" s="169">
        <f t="shared" si="733"/>
        <v>0.34084658698873699</v>
      </c>
      <c r="BC157" s="169">
        <f t="shared" si="733"/>
        <v>0.28589134300110414</v>
      </c>
      <c r="BD157" s="169">
        <f t="shared" si="733"/>
        <v>0.2871290972470194</v>
      </c>
      <c r="BE157" s="169">
        <f t="shared" si="733"/>
        <v>0.27082622802732126</v>
      </c>
      <c r="BF157" s="169">
        <f t="shared" si="734" ref="BF157:BK162">(BE66+BE150+BF94-BF66-BF150)/(BE66+BE150+BF94-BF150)</f>
        <v>0.32068699681186069</v>
      </c>
      <c r="BG157" s="169">
        <f t="shared" si="734"/>
        <v>0.51982613987081094</v>
      </c>
      <c r="BH157" s="170">
        <f>(BG66+BG150+BH94-BH66-BH150)/(BG66+BG150+BH94-BH150)</f>
        <v>0.60030392166563229</v>
      </c>
      <c r="BI157" s="483">
        <f>(BH66+BH150+BI94-BI66-BI150)/(BH66+BH150+BI94-BI150)</f>
        <v>0.69673773203361278</v>
      </c>
      <c r="BJ157" s="546">
        <f>(BI66+BI150+BJ94-BJ66-BJ150)/(BI66+BI150+BJ94-BJ150)</f>
        <v>0.66504268972716485</v>
      </c>
      <c r="BK157" s="546">
        <f>(BJ66+BJ150+BK94-BK66-BK150)/(BJ66+BJ150+BK94-BK150)</f>
        <v>0.61922014047761931</v>
      </c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735" ref="BV157:CE162">P157-D157</f>
        <v>-0.016422486543648973</v>
      </c>
      <c r="BW157" s="169">
        <f t="shared" si="735"/>
        <v>-0.015044978925735197</v>
      </c>
      <c r="BX157" s="169">
        <f t="shared" si="735"/>
        <v>-0.018865978603307798</v>
      </c>
      <c r="BY157" s="169">
        <f t="shared" si="735"/>
        <v>-0.042639635410080423</v>
      </c>
      <c r="BZ157" s="169">
        <f t="shared" si="735"/>
        <v>-0.0695574515910522</v>
      </c>
      <c r="CA157" s="169">
        <f t="shared" si="735"/>
        <v>-0.081895728926877742</v>
      </c>
      <c r="CB157" s="169">
        <f t="shared" si="735"/>
        <v>-0.1270625755973778</v>
      </c>
      <c r="CC157" s="169">
        <f t="shared" si="735"/>
        <v>-0.055735590768201282</v>
      </c>
      <c r="CD157" s="400">
        <f t="shared" si="735"/>
        <v>-0.095498743901611061</v>
      </c>
      <c r="CE157" s="169">
        <f t="shared" si="735"/>
        <v>-0.065633763265174672</v>
      </c>
      <c r="CF157" s="169">
        <f t="shared" si="736" ref="CF157:CO162">Z157-N157</f>
        <v>-0.013593292961857961</v>
      </c>
      <c r="CG157" s="169">
        <f t="shared" si="736"/>
        <v>0.014082373898933964</v>
      </c>
      <c r="CH157" s="169">
        <f t="shared" si="736"/>
        <v>-0.027907141579067929</v>
      </c>
      <c r="CI157" s="169">
        <f t="shared" si="736"/>
        <v>-0.054582123948165917</v>
      </c>
      <c r="CJ157" s="241">
        <f t="shared" si="736"/>
        <v>-0.013666913471828357</v>
      </c>
      <c r="CK157" s="241">
        <f t="shared" si="736"/>
        <v>0.017030740430910296</v>
      </c>
      <c r="CL157" s="241">
        <f t="shared" si="736"/>
        <v>0.060933486394893821</v>
      </c>
      <c r="CM157" s="241">
        <f t="shared" si="736"/>
        <v>0.023915227777723036</v>
      </c>
      <c r="CN157" s="241">
        <f t="shared" si="736"/>
        <v>0.038775250864147542</v>
      </c>
      <c r="CO157" s="241">
        <f t="shared" si="736"/>
        <v>0.053238608494305784</v>
      </c>
      <c r="CP157" s="379">
        <f t="shared" si="737" ref="CP157:CY162">AJ157-X157</f>
        <v>0.060531425872916156</v>
      </c>
      <c r="CQ157" s="270">
        <f t="shared" si="737"/>
        <v>0.047495389265481691</v>
      </c>
      <c r="CR157" s="270">
        <f t="shared" si="737"/>
        <v>0.062000645873107607</v>
      </c>
      <c r="CS157" s="270">
        <f t="shared" si="737"/>
        <v>0.032828384451259796</v>
      </c>
      <c r="CT157" s="270">
        <f t="shared" si="737"/>
        <v>0.035730351365157897</v>
      </c>
      <c r="CU157" s="270">
        <f t="shared" si="737"/>
        <v>0.08492510991106994</v>
      </c>
      <c r="CV157" s="270">
        <f t="shared" si="737"/>
        <v>0.073185886838295133</v>
      </c>
      <c r="CW157" s="270">
        <f t="shared" si="737"/>
        <v>0.032584571145112262</v>
      </c>
      <c r="CX157" s="270">
        <f t="shared" si="737"/>
        <v>0.040857036727450669</v>
      </c>
      <c r="CY157" s="270">
        <f t="shared" si="737"/>
        <v>0.031667307081922336</v>
      </c>
      <c r="CZ157" s="270">
        <f t="shared" si="738" ref="CZ157:DI162">AT157-AH157</f>
        <v>0.088092602689820276</v>
      </c>
      <c r="DA157" s="270">
        <f t="shared" si="738"/>
        <v>0.0010943920951257402</v>
      </c>
      <c r="DB157" s="379">
        <f t="shared" si="738"/>
        <v>0.012321984786272777</v>
      </c>
      <c r="DC157" s="379">
        <f t="shared" si="738"/>
        <v>0.038934449162388418</v>
      </c>
      <c r="DD157" s="379">
        <f t="shared" si="738"/>
        <v>-0.031810557344486012</v>
      </c>
      <c r="DE157" s="379">
        <f t="shared" si="738"/>
        <v>-0.0073801521727886454</v>
      </c>
      <c r="DF157" s="379">
        <f t="shared" si="738"/>
        <v>-0.024022307664883558</v>
      </c>
      <c r="DG157" s="379">
        <f t="shared" si="738"/>
        <v>-0.0071898670345477145</v>
      </c>
      <c r="DH157" s="379">
        <f t="shared" si="738"/>
        <v>-0.04508402753824825</v>
      </c>
      <c r="DI157" s="379">
        <f t="shared" si="738"/>
        <v>-0.033568727766949968</v>
      </c>
      <c r="DJ157" s="379">
        <f t="shared" si="739" ref="DJ157:DQ162">BD157-AR157</f>
        <v>-0.02933850012014344</v>
      </c>
      <c r="DK157" s="379">
        <f t="shared" si="739"/>
        <v>-0.02427555805640802</v>
      </c>
      <c r="DL157" s="379">
        <f t="shared" si="739"/>
        <v>-0.050333373972318407</v>
      </c>
      <c r="DM157" s="441">
        <f t="shared" si="739"/>
        <v>0.079755836584249007</v>
      </c>
      <c r="DN157" s="441">
        <f t="shared" si="739"/>
        <v>-0.028843342152882201</v>
      </c>
      <c r="DO157" s="441">
        <f t="shared" si="739"/>
        <v>0.01570537178949305</v>
      </c>
      <c r="DP157" s="441">
        <f t="shared" si="739"/>
        <v>0.024179082367287386</v>
      </c>
      <c r="DQ157" s="441">
        <f t="shared" si="739"/>
        <v>-0.038727187339127056</v>
      </c>
      <c r="DR157" s="379"/>
      <c r="DS157" s="379"/>
      <c r="DT157" s="379"/>
      <c r="DU157" s="379"/>
      <c r="DV157" s="379"/>
      <c r="DW157" s="379"/>
      <c r="DX157" s="379"/>
      <c r="DY157" s="441"/>
      <c r="DZ157" s="441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40" ref="D158:AB158">(C67+C151+D95-D67-D151)/(C67+C151+D95-D151)</f>
        <v>0.20273567917603566</v>
      </c>
      <c r="E158" s="168">
        <f t="shared" si="740"/>
        <v>0.17662090668729624</v>
      </c>
      <c r="F158" s="168">
        <f t="shared" si="740"/>
        <v>0.12811433946282402</v>
      </c>
      <c r="G158" s="168">
        <f t="shared" si="740"/>
        <v>0.081160763965648711</v>
      </c>
      <c r="H158" s="169">
        <f t="shared" si="740"/>
        <v>0.080436199480448417</v>
      </c>
      <c r="I158" s="168">
        <f t="shared" si="740"/>
        <v>0.071214011567541535</v>
      </c>
      <c r="J158" s="169">
        <f t="shared" si="740"/>
        <v>0.085073797522745728</v>
      </c>
      <c r="K158" s="168">
        <f t="shared" si="740"/>
        <v>0.094098686848085505</v>
      </c>
      <c r="L158" s="170">
        <f t="shared" si="740"/>
        <v>0.16616893467926888</v>
      </c>
      <c r="M158" s="169">
        <f t="shared" si="740"/>
        <v>0.19143662685261018</v>
      </c>
      <c r="N158" s="169">
        <f t="shared" si="740"/>
        <v>0.20389756339357623</v>
      </c>
      <c r="O158" s="169">
        <f t="shared" si="740"/>
        <v>0.19698201418325942</v>
      </c>
      <c r="P158" s="169">
        <f t="shared" si="740"/>
        <v>0.16636263834703069</v>
      </c>
      <c r="Q158" s="169">
        <f t="shared" si="740"/>
        <v>0.13472333204061429</v>
      </c>
      <c r="R158" s="169">
        <f t="shared" si="740"/>
        <v>0.091036458192685854</v>
      </c>
      <c r="S158" s="169">
        <f t="shared" si="740"/>
        <v>0.036232243036508342</v>
      </c>
      <c r="T158" s="169">
        <f t="shared" si="740"/>
        <v>0.051103285129970935</v>
      </c>
      <c r="U158" s="169">
        <f t="shared" si="740"/>
        <v>0.040239857064650032</v>
      </c>
      <c r="V158" s="169">
        <f t="shared" si="740"/>
        <v>0.049686947180841677</v>
      </c>
      <c r="W158" s="169">
        <f t="shared" si="740"/>
        <v>0.084488974029999026</v>
      </c>
      <c r="X158" s="170">
        <f t="shared" si="740"/>
        <v>0.15251218494950178</v>
      </c>
      <c r="Y158" s="169">
        <f t="shared" si="740"/>
        <v>0.19119484708288739</v>
      </c>
      <c r="Z158" s="169">
        <f t="shared" si="740"/>
        <v>0.20387283714689544</v>
      </c>
      <c r="AA158" s="169">
        <f t="shared" si="740"/>
        <v>0.22550488958251297</v>
      </c>
      <c r="AB158" s="169">
        <f t="shared" si="740"/>
        <v>0.16733694838134211</v>
      </c>
      <c r="AC158" s="169">
        <f t="shared" si="732"/>
        <v>0.12871650529210207</v>
      </c>
      <c r="AD158" s="169">
        <f t="shared" si="732"/>
        <v>0.092313504423548659</v>
      </c>
      <c r="AE158" s="169">
        <f t="shared" si="732"/>
        <v>0.10685670114242629</v>
      </c>
      <c r="AF158" s="169">
        <f t="shared" si="732"/>
        <v>0.10323301031983602</v>
      </c>
      <c r="AG158" s="169">
        <f t="shared" si="732"/>
        <v>0.088348987377760743</v>
      </c>
      <c r="AH158" s="169">
        <f t="shared" si="732"/>
        <v>0.084005929784754713</v>
      </c>
      <c r="AI158" s="169">
        <f t="shared" si="732"/>
        <v>0.1167550125511166</v>
      </c>
      <c r="AJ158" s="169">
        <f t="shared" si="732"/>
        <v>0.23056772617714963</v>
      </c>
      <c r="AK158" s="169">
        <f t="shared" si="732"/>
        <v>0.2253251469956635</v>
      </c>
      <c r="AL158" s="169">
        <f t="shared" si="732"/>
        <v>0.24781761123675602</v>
      </c>
      <c r="AM158" s="169">
        <f t="shared" si="732"/>
        <v>0.26255490036026408</v>
      </c>
      <c r="AN158" s="169">
        <f t="shared" si="732"/>
        <v>0.1899857230851108</v>
      </c>
      <c r="AO158" s="169">
        <f t="shared" si="732"/>
        <v>0.18082889395094484</v>
      </c>
      <c r="AP158" s="169">
        <f t="shared" si="732"/>
        <v>0.1397753477943274</v>
      </c>
      <c r="AQ158" s="169">
        <f t="shared" si="732"/>
        <v>0.12157637897072607</v>
      </c>
      <c r="AR158" s="169">
        <f t="shared" si="732"/>
        <v>0.087279292377320697</v>
      </c>
      <c r="AS158" s="169">
        <f t="shared" si="732"/>
        <v>0.091730154435818972</v>
      </c>
      <c r="AT158" s="169">
        <f t="shared" si="732"/>
        <v>0.11796222239040156</v>
      </c>
      <c r="AU158" s="169">
        <f t="shared" si="732"/>
        <v>0.12306071469951015</v>
      </c>
      <c r="AV158" s="169">
        <f t="shared" si="732"/>
        <v>0.21129213443077297</v>
      </c>
      <c r="AW158" s="169">
        <f t="shared" si="732"/>
        <v>0.24877613797857989</v>
      </c>
      <c r="AX158" s="169">
        <f t="shared" si="732"/>
        <v>0.23322935302866818</v>
      </c>
      <c r="AY158" s="169">
        <f t="shared" si="732"/>
        <v>0.34164026575415418</v>
      </c>
      <c r="AZ158" s="169">
        <f t="shared" si="732"/>
        <v>0.046277563383298845</v>
      </c>
      <c r="BA158" s="169">
        <f t="shared" si="732"/>
        <v>0.17760948046364591</v>
      </c>
      <c r="BB158" s="169">
        <f t="shared" si="732"/>
        <v>0.12494155966784054</v>
      </c>
      <c r="BC158" s="169">
        <f t="shared" si="732"/>
        <v>0.095726754993303173</v>
      </c>
      <c r="BD158" s="169">
        <f t="shared" si="732"/>
        <v>0.098185058084465232</v>
      </c>
      <c r="BE158" s="169">
        <f t="shared" si="732"/>
        <v>0.089375740321194108</v>
      </c>
      <c r="BF158" s="169">
        <f t="shared" si="734"/>
        <v>0.095764081780122259</v>
      </c>
      <c r="BG158" s="169">
        <f t="shared" si="734"/>
        <v>0.14050656849249904</v>
      </c>
      <c r="BH158" s="170">
        <f t="shared" si="734"/>
        <v>0.19149445604063783</v>
      </c>
      <c r="BI158" s="483">
        <f t="shared" si="734"/>
        <v>0.25808446801116047</v>
      </c>
      <c r="BJ158" s="546">
        <f t="shared" si="734"/>
        <v>0.22765471470590917</v>
      </c>
      <c r="BK158" s="546">
        <f t="shared" si="734"/>
        <v>0.22883915990378154</v>
      </c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735"/>
        <v>-0.036373040829004971</v>
      </c>
      <c r="BW158" s="169">
        <f t="shared" si="735"/>
        <v>-0.041897574646681951</v>
      </c>
      <c r="BX158" s="169">
        <f t="shared" si="735"/>
        <v>-0.037077881270138169</v>
      </c>
      <c r="BY158" s="169">
        <f t="shared" si="735"/>
        <v>-0.044928520929140368</v>
      </c>
      <c r="BZ158" s="169">
        <f t="shared" si="735"/>
        <v>-0.029332914350477482</v>
      </c>
      <c r="CA158" s="169">
        <f t="shared" si="735"/>
        <v>-0.030974154502891503</v>
      </c>
      <c r="CB158" s="169">
        <f t="shared" si="735"/>
        <v>-0.035386850341904051</v>
      </c>
      <c r="CC158" s="169">
        <f t="shared" si="735"/>
        <v>-0.0096097128180864799</v>
      </c>
      <c r="CD158" s="400">
        <f t="shared" si="735"/>
        <v>-0.013656749729767104</v>
      </c>
      <c r="CE158" s="169">
        <f t="shared" si="735"/>
        <v>-0.00024177976972278303</v>
      </c>
      <c r="CF158" s="169">
        <f t="shared" si="736"/>
        <v>-2.4726246680789599E-05</v>
      </c>
      <c r="CG158" s="169">
        <f t="shared" si="736"/>
        <v>0.02852287539925355</v>
      </c>
      <c r="CH158" s="169">
        <f t="shared" si="736"/>
        <v>0.00097431003431142083</v>
      </c>
      <c r="CI158" s="169">
        <f t="shared" si="736"/>
        <v>-0.0060068267485122173</v>
      </c>
      <c r="CJ158" s="241">
        <f t="shared" si="736"/>
        <v>0.001277046230862805</v>
      </c>
      <c r="CK158" s="241">
        <f t="shared" si="736"/>
        <v>0.070624458105917942</v>
      </c>
      <c r="CL158" s="241">
        <f t="shared" si="736"/>
        <v>0.052129725189865084</v>
      </c>
      <c r="CM158" s="241">
        <f t="shared" si="736"/>
        <v>0.048109130313110711</v>
      </c>
      <c r="CN158" s="241">
        <f t="shared" si="736"/>
        <v>0.034318982603913036</v>
      </c>
      <c r="CO158" s="241">
        <f t="shared" si="736"/>
        <v>0.032266038521117577</v>
      </c>
      <c r="CP158" s="379">
        <f t="shared" si="737"/>
        <v>0.078055541227647851</v>
      </c>
      <c r="CQ158" s="270">
        <f t="shared" si="737"/>
        <v>0.034130299912776108</v>
      </c>
      <c r="CR158" s="270">
        <f t="shared" si="737"/>
        <v>0.043944774089860583</v>
      </c>
      <c r="CS158" s="270">
        <f t="shared" si="737"/>
        <v>0.037050010777751108</v>
      </c>
      <c r="CT158" s="270">
        <f t="shared" si="737"/>
        <v>0.022648774703768693</v>
      </c>
      <c r="CU158" s="270">
        <f t="shared" si="737"/>
        <v>0.052112388658842768</v>
      </c>
      <c r="CV158" s="270">
        <f t="shared" si="737"/>
        <v>0.047461843370778745</v>
      </c>
      <c r="CW158" s="270">
        <f t="shared" si="737"/>
        <v>0.014719677828299776</v>
      </c>
      <c r="CX158" s="270">
        <f t="shared" si="737"/>
        <v>-0.015953717942515322</v>
      </c>
      <c r="CY158" s="270">
        <f t="shared" si="737"/>
        <v>0.0033811670580582293</v>
      </c>
      <c r="CZ158" s="270">
        <f t="shared" si="738"/>
        <v>0.033956292605646851</v>
      </c>
      <c r="DA158" s="270">
        <f t="shared" si="738"/>
        <v>0.0063057021483935438</v>
      </c>
      <c r="DB158" s="379">
        <f t="shared" si="738"/>
        <v>-0.019275591746376664</v>
      </c>
      <c r="DC158" s="379">
        <f t="shared" si="738"/>
        <v>0.023450990982916392</v>
      </c>
      <c r="DD158" s="379">
        <f t="shared" si="738"/>
        <v>-0.014588258208087845</v>
      </c>
      <c r="DE158" s="379">
        <f t="shared" si="738"/>
        <v>0.079085365393890106</v>
      </c>
      <c r="DF158" s="379">
        <f t="shared" si="738"/>
        <v>-0.14370815970181194</v>
      </c>
      <c r="DG158" s="379">
        <f t="shared" si="738"/>
        <v>-0.0032194134872989277</v>
      </c>
      <c r="DH158" s="379">
        <f t="shared" si="738"/>
        <v>-0.014833788126486863</v>
      </c>
      <c r="DI158" s="379">
        <f t="shared" si="738"/>
        <v>-0.025849623977422895</v>
      </c>
      <c r="DJ158" s="379">
        <f t="shared" si="739"/>
        <v>0.010905765707144535</v>
      </c>
      <c r="DK158" s="379">
        <f t="shared" si="739"/>
        <v>-0.0023544141146248643</v>
      </c>
      <c r="DL158" s="379">
        <f t="shared" si="739"/>
        <v>-0.022198140610279304</v>
      </c>
      <c r="DM158" s="379">
        <f t="shared" si="739"/>
        <v>0.017445853792988894</v>
      </c>
      <c r="DN158" s="379">
        <f t="shared" si="739"/>
        <v>-0.019797678390135132</v>
      </c>
      <c r="DO158" s="379">
        <f t="shared" si="739"/>
        <v>0.0093083300325805807</v>
      </c>
      <c r="DP158" s="379">
        <f t="shared" si="739"/>
        <v>-0.0055746383227590068</v>
      </c>
      <c r="DQ158" s="379">
        <f t="shared" si="739"/>
        <v>-0.11280110585037265</v>
      </c>
      <c r="DR158" s="379"/>
      <c r="DS158" s="379"/>
      <c r="DT158" s="379"/>
      <c r="DU158" s="379"/>
      <c r="DV158" s="379"/>
      <c r="DW158" s="379"/>
      <c r="DX158" s="379"/>
      <c r="DY158" s="379"/>
      <c r="DZ158" s="379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41" ref="D159:AB159">(C68+C152+D96-D68-D152)/(C68+C152+D96-D152)</f>
        <v>0.72248524125503888</v>
      </c>
      <c r="E159" s="168">
        <f t="shared" si="741"/>
        <v>0.71103749546697848</v>
      </c>
      <c r="F159" s="168">
        <f t="shared" si="741"/>
        <v>0.61327129654385304</v>
      </c>
      <c r="G159" s="168">
        <f t="shared" si="741"/>
        <v>0.58220487129053633</v>
      </c>
      <c r="H159" s="169">
        <f t="shared" si="741"/>
        <v>0.56059690309406085</v>
      </c>
      <c r="I159" s="168">
        <f t="shared" si="741"/>
        <v>0.57676841023233272</v>
      </c>
      <c r="J159" s="169">
        <f t="shared" si="741"/>
        <v>0.63428710136978339</v>
      </c>
      <c r="K159" s="168">
        <f t="shared" si="741"/>
        <v>0.63530826255483308</v>
      </c>
      <c r="L159" s="170">
        <f t="shared" si="741"/>
        <v>0.77548195329391634</v>
      </c>
      <c r="M159" s="169">
        <f t="shared" si="741"/>
        <v>0.80573008935342338</v>
      </c>
      <c r="N159" s="169">
        <f t="shared" si="741"/>
        <v>0.74468677065528732</v>
      </c>
      <c r="O159" s="169">
        <f t="shared" si="741"/>
        <v>0.74489797460360718</v>
      </c>
      <c r="P159" s="169">
        <f t="shared" si="741"/>
        <v>0.56517662997918117</v>
      </c>
      <c r="Q159" s="169">
        <f t="shared" si="741"/>
        <v>0.58156650642791152</v>
      </c>
      <c r="R159" s="169">
        <f t="shared" si="741"/>
        <v>0.50556262414473752</v>
      </c>
      <c r="S159" s="169">
        <f t="shared" si="741"/>
        <v>0.44959544835664794</v>
      </c>
      <c r="T159" s="169">
        <f t="shared" si="741"/>
        <v>0.38574938807062631</v>
      </c>
      <c r="U159" s="169">
        <f t="shared" si="741"/>
        <v>0.41965306422516485</v>
      </c>
      <c r="V159" s="169">
        <f t="shared" si="741"/>
        <v>0.42344459438301935</v>
      </c>
      <c r="W159" s="169">
        <f t="shared" si="741"/>
        <v>0.52427618309097312</v>
      </c>
      <c r="X159" s="170">
        <f t="shared" si="741"/>
        <v>0.6717443568269299</v>
      </c>
      <c r="Y159" s="169">
        <f t="shared" si="741"/>
        <v>0.66180548536982986</v>
      </c>
      <c r="Z159" s="169">
        <f t="shared" si="741"/>
        <v>0.70381646169895229</v>
      </c>
      <c r="AA159" s="169">
        <f t="shared" si="741"/>
        <v>0.76168144542722127</v>
      </c>
      <c r="AB159" s="169">
        <f t="shared" si="741"/>
        <v>0.65085512491249642</v>
      </c>
      <c r="AC159" s="169">
        <f t="shared" si="732"/>
        <v>0.57753483650958359</v>
      </c>
      <c r="AD159" s="169">
        <f t="shared" si="732"/>
        <v>0.47794763919582184</v>
      </c>
      <c r="AE159" s="169">
        <f t="shared" si="732"/>
        <v>0.42126868762707903</v>
      </c>
      <c r="AF159" s="169">
        <f t="shared" si="732"/>
        <v>0.43996508033843007</v>
      </c>
      <c r="AG159" s="169">
        <f t="shared" si="732"/>
        <v>0.44421495950685902</v>
      </c>
      <c r="AH159" s="169">
        <f t="shared" si="732"/>
        <v>0.44636673383715569</v>
      </c>
      <c r="AI159" s="169">
        <f t="shared" si="732"/>
        <v>0.57756905374381806</v>
      </c>
      <c r="AJ159" s="169">
        <f t="shared" si="732"/>
        <v>0.6789625305980338</v>
      </c>
      <c r="AK159" s="169">
        <f t="shared" si="732"/>
        <v>0.62724353712168024</v>
      </c>
      <c r="AL159" s="169">
        <f t="shared" si="732"/>
        <v>0.73086016675555365</v>
      </c>
      <c r="AM159" s="169">
        <f t="shared" si="732"/>
        <v>0.73212996011768994</v>
      </c>
      <c r="AN159" s="169">
        <f t="shared" si="732"/>
        <v>0.69191169352711446</v>
      </c>
      <c r="AO159" s="169">
        <f t="shared" si="732"/>
        <v>0.65414927369803144</v>
      </c>
      <c r="AP159" s="169">
        <f t="shared" si="732"/>
        <v>0.56816767558725545</v>
      </c>
      <c r="AQ159" s="169">
        <f t="shared" si="732"/>
        <v>0.52590153901273862</v>
      </c>
      <c r="AR159" s="169">
        <f t="shared" si="732"/>
        <v>0.54261682414321921</v>
      </c>
      <c r="AS159" s="169">
        <f t="shared" si="732"/>
        <v>0.48707854401861206</v>
      </c>
      <c r="AT159" s="169">
        <f t="shared" si="732"/>
        <v>0.54435292384017231</v>
      </c>
      <c r="AU159" s="169">
        <f t="shared" si="732"/>
        <v>0.59654789911869033</v>
      </c>
      <c r="AV159" s="169">
        <f t="shared" si="732"/>
        <v>0.69959464438487062</v>
      </c>
      <c r="AW159" s="169">
        <f t="shared" si="732"/>
        <v>0.76521944701135869</v>
      </c>
      <c r="AX159" s="169">
        <f t="shared" si="732"/>
        <v>0.75880474355473615</v>
      </c>
      <c r="AY159" s="169">
        <f t="shared" si="732"/>
        <v>0.83320278122268321</v>
      </c>
      <c r="AZ159" s="169">
        <f t="shared" si="732"/>
        <v>0.38058480745809736</v>
      </c>
      <c r="BA159" s="169">
        <f t="shared" si="732"/>
        <v>0.63973630590946651</v>
      </c>
      <c r="BB159" s="169">
        <f t="shared" si="732"/>
        <v>0.54142990332048668</v>
      </c>
      <c r="BC159" s="169">
        <f t="shared" si="732"/>
        <v>0.48879312558916127</v>
      </c>
      <c r="BD159" s="169">
        <f t="shared" si="732"/>
        <v>0.47513687300713925</v>
      </c>
      <c r="BE159" s="169">
        <f t="shared" si="732"/>
        <v>0.43858221675951564</v>
      </c>
      <c r="BF159" s="169">
        <f t="shared" si="734"/>
        <v>0.51985908329655461</v>
      </c>
      <c r="BG159" s="169">
        <f t="shared" si="734"/>
        <v>0.65144153594972387</v>
      </c>
      <c r="BH159" s="170">
        <f t="shared" si="734"/>
        <v>0.67316014812969527</v>
      </c>
      <c r="BI159" s="483">
        <f t="shared" si="734"/>
        <v>0.78234701847522725</v>
      </c>
      <c r="BJ159" s="546">
        <f t="shared" si="734"/>
        <v>0.74339692981203975</v>
      </c>
      <c r="BK159" s="546">
        <f t="shared" si="734"/>
        <v>0.72539046240270233</v>
      </c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735"/>
        <v>-0.15730861127585771</v>
      </c>
      <c r="BW159" s="169">
        <f t="shared" si="735"/>
        <v>-0.12947098903906695</v>
      </c>
      <c r="BX159" s="169">
        <f t="shared" si="735"/>
        <v>-0.10770867239911552</v>
      </c>
      <c r="BY159" s="169">
        <f t="shared" si="735"/>
        <v>-0.13260942293388839</v>
      </c>
      <c r="BZ159" s="169">
        <f t="shared" si="735"/>
        <v>-0.17484751502343454</v>
      </c>
      <c r="CA159" s="169">
        <f t="shared" si="735"/>
        <v>-0.15711534600716787</v>
      </c>
      <c r="CB159" s="169">
        <f t="shared" si="735"/>
        <v>-0.21084250698676404</v>
      </c>
      <c r="CC159" s="169">
        <f t="shared" si="735"/>
        <v>-0.11103207946385996</v>
      </c>
      <c r="CD159" s="400">
        <f t="shared" si="735"/>
        <v>-0.10373759646698644</v>
      </c>
      <c r="CE159" s="169">
        <f t="shared" si="735"/>
        <v>-0.14392460398359352</v>
      </c>
      <c r="CF159" s="169">
        <f t="shared" si="736"/>
        <v>-0.040870308956335033</v>
      </c>
      <c r="CG159" s="169">
        <f t="shared" si="736"/>
        <v>0.016783470823614088</v>
      </c>
      <c r="CH159" s="169">
        <f t="shared" si="736"/>
        <v>0.085678494933315252</v>
      </c>
      <c r="CI159" s="169">
        <f t="shared" si="736"/>
        <v>-0.0040316699183279292</v>
      </c>
      <c r="CJ159" s="241">
        <f t="shared" si="736"/>
        <v>-0.027614984948915677</v>
      </c>
      <c r="CK159" s="241">
        <f t="shared" si="736"/>
        <v>-0.028326760729568912</v>
      </c>
      <c r="CL159" s="241">
        <f t="shared" si="736"/>
        <v>0.054215692267803761</v>
      </c>
      <c r="CM159" s="241">
        <f t="shared" si="736"/>
        <v>0.024561895281694168</v>
      </c>
      <c r="CN159" s="241">
        <f t="shared" si="736"/>
        <v>0.022922139454136348</v>
      </c>
      <c r="CO159" s="241">
        <f t="shared" si="736"/>
        <v>0.053292870652844937</v>
      </c>
      <c r="CP159" s="379">
        <f t="shared" si="737"/>
        <v>0.0072181737711038974</v>
      </c>
      <c r="CQ159" s="270">
        <f t="shared" si="737"/>
        <v>-0.034561948248149621</v>
      </c>
      <c r="CR159" s="270">
        <f t="shared" si="737"/>
        <v>0.027043705056601364</v>
      </c>
      <c r="CS159" s="270">
        <f t="shared" si="737"/>
        <v>-0.029551485309531333</v>
      </c>
      <c r="CT159" s="270">
        <f t="shared" si="737"/>
        <v>0.041056568614618039</v>
      </c>
      <c r="CU159" s="270">
        <f t="shared" si="737"/>
        <v>0.076614437188447848</v>
      </c>
      <c r="CV159" s="270">
        <f t="shared" si="737"/>
        <v>0.090220036391433611</v>
      </c>
      <c r="CW159" s="270">
        <f t="shared" si="737"/>
        <v>0.10463285138565959</v>
      </c>
      <c r="CX159" s="270">
        <f t="shared" si="737"/>
        <v>0.10265174380478914</v>
      </c>
      <c r="CY159" s="270">
        <f t="shared" si="737"/>
        <v>0.042863584511753039</v>
      </c>
      <c r="CZ159" s="270">
        <f t="shared" si="738"/>
        <v>0.097986190003016616</v>
      </c>
      <c r="DA159" s="270">
        <f t="shared" si="738"/>
        <v>0.018978845374872266</v>
      </c>
      <c r="DB159" s="379">
        <f t="shared" si="738"/>
        <v>0.020632113786836825</v>
      </c>
      <c r="DC159" s="379">
        <f t="shared" si="738"/>
        <v>0.13797590988967845</v>
      </c>
      <c r="DD159" s="379">
        <f t="shared" si="738"/>
        <v>0.027944576799182497</v>
      </c>
      <c r="DE159" s="379">
        <f t="shared" si="738"/>
        <v>0.10107282110499327</v>
      </c>
      <c r="DF159" s="379">
        <f t="shared" si="738"/>
        <v>-0.31132688606901709</v>
      </c>
      <c r="DG159" s="379">
        <f t="shared" si="738"/>
        <v>-0.014412967788564934</v>
      </c>
      <c r="DH159" s="379">
        <f t="shared" si="738"/>
        <v>-0.026737772266768767</v>
      </c>
      <c r="DI159" s="379">
        <f t="shared" si="738"/>
        <v>-0.037108413423577347</v>
      </c>
      <c r="DJ159" s="379">
        <f t="shared" si="739"/>
        <v>-0.067479951136079963</v>
      </c>
      <c r="DK159" s="379">
        <f t="shared" si="739"/>
        <v>-0.048496327259096417</v>
      </c>
      <c r="DL159" s="379">
        <f t="shared" si="739"/>
        <v>-0.024493840543617695</v>
      </c>
      <c r="DM159" s="379">
        <f t="shared" si="739"/>
        <v>0.054893636831033543</v>
      </c>
      <c r="DN159" s="379">
        <f t="shared" si="739"/>
        <v>-0.026434496255175355</v>
      </c>
      <c r="DO159" s="379">
        <f t="shared" si="739"/>
        <v>0.017127571463868563</v>
      </c>
      <c r="DP159" s="379">
        <f t="shared" si="739"/>
        <v>-0.015407813742696397</v>
      </c>
      <c r="DQ159" s="379">
        <f t="shared" si="739"/>
        <v>-0.10781231881998088</v>
      </c>
      <c r="DR159" s="379"/>
      <c r="DS159" s="379"/>
      <c r="DT159" s="379"/>
      <c r="DU159" s="379"/>
      <c r="DV159" s="379"/>
      <c r="DW159" s="379"/>
      <c r="DX159" s="379"/>
      <c r="DY159" s="379"/>
      <c r="DZ159" s="379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42" ref="D160:AB160">(C69+C153+D97-D69-D153)/(C69+C153+D97-D153)</f>
        <v>0.76788412236906411</v>
      </c>
      <c r="E160" s="168">
        <f t="shared" si="742"/>
        <v>0.76636769194828502</v>
      </c>
      <c r="F160" s="168">
        <f t="shared" si="742"/>
        <v>0.65647435371248042</v>
      </c>
      <c r="G160" s="168">
        <f t="shared" si="742"/>
        <v>0.60563474190824762</v>
      </c>
      <c r="H160" s="169">
        <f t="shared" si="742"/>
        <v>0.61048251882202198</v>
      </c>
      <c r="I160" s="168">
        <f t="shared" si="742"/>
        <v>0.66454504537917303</v>
      </c>
      <c r="J160" s="169">
        <f t="shared" si="742"/>
        <v>0.70224803100288957</v>
      </c>
      <c r="K160" s="168">
        <f t="shared" si="742"/>
        <v>0.72767272359411705</v>
      </c>
      <c r="L160" s="170">
        <f t="shared" si="742"/>
        <v>0.77258922766763272</v>
      </c>
      <c r="M160" s="169">
        <f t="shared" si="742"/>
        <v>0.84939266182797923</v>
      </c>
      <c r="N160" s="169">
        <f t="shared" si="742"/>
        <v>0.78517323582427589</v>
      </c>
      <c r="O160" s="169">
        <f t="shared" si="742"/>
        <v>0.79676420675907811</v>
      </c>
      <c r="P160" s="169">
        <f t="shared" si="742"/>
        <v>0.63487404990006213</v>
      </c>
      <c r="Q160" s="169">
        <f t="shared" si="742"/>
        <v>0.6622094846209724</v>
      </c>
      <c r="R160" s="169">
        <f t="shared" si="742"/>
        <v>0.57790894430732476</v>
      </c>
      <c r="S160" s="169">
        <f t="shared" si="742"/>
        <v>0.52886207874182656</v>
      </c>
      <c r="T160" s="169">
        <f t="shared" si="742"/>
        <v>0.45290824003586694</v>
      </c>
      <c r="U160" s="169">
        <f t="shared" si="742"/>
        <v>0.47411237059167999</v>
      </c>
      <c r="V160" s="169">
        <f t="shared" si="742"/>
        <v>0.51738298211404821</v>
      </c>
      <c r="W160" s="169">
        <f t="shared" si="742"/>
        <v>0.57570642787948301</v>
      </c>
      <c r="X160" s="170">
        <f t="shared" si="742"/>
        <v>0.71323339341921321</v>
      </c>
      <c r="Y160" s="169">
        <f t="shared" si="742"/>
        <v>0.70392607492331094</v>
      </c>
      <c r="Z160" s="169">
        <f t="shared" si="742"/>
        <v>0.72157020295429408</v>
      </c>
      <c r="AA160" s="169">
        <f t="shared" si="742"/>
        <v>0.80750228621772513</v>
      </c>
      <c r="AB160" s="169">
        <f t="shared" si="742"/>
        <v>0.71704679746349831</v>
      </c>
      <c r="AC160" s="169">
        <f t="shared" si="732"/>
        <v>0.65059090449519474</v>
      </c>
      <c r="AD160" s="169">
        <f t="shared" si="732"/>
        <v>0.54455942081446251</v>
      </c>
      <c r="AE160" s="169">
        <f t="shared" si="732"/>
        <v>0.54733053264463694</v>
      </c>
      <c r="AF160" s="169">
        <f t="shared" si="732"/>
        <v>0.54907147398719036</v>
      </c>
      <c r="AG160" s="169">
        <f t="shared" si="732"/>
        <v>0.50870406859240835</v>
      </c>
      <c r="AH160" s="169">
        <f t="shared" si="732"/>
        <v>0.537534593143985</v>
      </c>
      <c r="AI160" s="169">
        <f t="shared" si="732"/>
        <v>0.60487417357213502</v>
      </c>
      <c r="AJ160" s="169">
        <f t="shared" si="732"/>
        <v>0.69930866364297128</v>
      </c>
      <c r="AK160" s="169">
        <f t="shared" si="732"/>
        <v>0.63795848778940711</v>
      </c>
      <c r="AL160" s="169">
        <f t="shared" si="732"/>
        <v>0.74907184460575937</v>
      </c>
      <c r="AM160" s="169">
        <f t="shared" si="732"/>
        <v>0.75925923582647359</v>
      </c>
      <c r="AN160" s="169">
        <f t="shared" si="732"/>
        <v>0.74863773207174211</v>
      </c>
      <c r="AO160" s="169">
        <f t="shared" si="732"/>
        <v>0.6919884538547727</v>
      </c>
      <c r="AP160" s="169">
        <f t="shared" si="732"/>
        <v>0.64376529018618378</v>
      </c>
      <c r="AQ160" s="169">
        <f t="shared" si="732"/>
        <v>0.62072199173454701</v>
      </c>
      <c r="AR160" s="169">
        <f t="shared" si="732"/>
        <v>0.59670462313535444</v>
      </c>
      <c r="AS160" s="169">
        <f t="shared" si="732"/>
        <v>0.52521385107850027</v>
      </c>
      <c r="AT160" s="169">
        <f t="shared" si="732"/>
        <v>0.61840250997732338</v>
      </c>
      <c r="AU160" s="169">
        <f t="shared" si="732"/>
        <v>0.66519832745114194</v>
      </c>
      <c r="AV160" s="169">
        <f t="shared" si="732"/>
        <v>0.71444265235087934</v>
      </c>
      <c r="AW160" s="169">
        <f t="shared" si="732"/>
        <v>0.79278745363749792</v>
      </c>
      <c r="AX160" s="169">
        <f t="shared" si="732"/>
        <v>0.78853794013086764</v>
      </c>
      <c r="AY160" s="169">
        <f t="shared" si="732"/>
        <v>0.79729733550074211</v>
      </c>
      <c r="AZ160" s="169">
        <f t="shared" si="732"/>
        <v>0.73808371586651045</v>
      </c>
      <c r="BA160" s="169">
        <f t="shared" si="732"/>
        <v>0.69666556299401927</v>
      </c>
      <c r="BB160" s="169">
        <f t="shared" si="732"/>
        <v>0.59058380276639333</v>
      </c>
      <c r="BC160" s="169">
        <f t="shared" si="732"/>
        <v>0.57374490283801138</v>
      </c>
      <c r="BD160" s="169">
        <f t="shared" si="732"/>
        <v>0.5485710299288592</v>
      </c>
      <c r="BE160" s="169">
        <f t="shared" si="732"/>
        <v>0.51859682764309001</v>
      </c>
      <c r="BF160" s="169">
        <f t="shared" si="734"/>
        <v>0.57646735150721529</v>
      </c>
      <c r="BG160" s="169">
        <f t="shared" si="734"/>
        <v>0.68671013211074927</v>
      </c>
      <c r="BH160" s="170">
        <f t="shared" si="734"/>
        <v>0.7220823754347776</v>
      </c>
      <c r="BI160" s="483">
        <f t="shared" si="743" ref="BI160:BK162">(BH69+BH153+BI97-BI69-BI153)/(BH69+BH153+BI97-BI153)</f>
        <v>0.80597589845140782</v>
      </c>
      <c r="BJ160" s="546">
        <f t="shared" si="743"/>
        <v>0.77160581959613084</v>
      </c>
      <c r="BK160" s="546">
        <f t="shared" si="743"/>
        <v>0.76786393179518186</v>
      </c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735"/>
        <v>-0.13301007246900198</v>
      </c>
      <c r="BW160" s="169">
        <f t="shared" si="735"/>
        <v>-0.10415820732731262</v>
      </c>
      <c r="BX160" s="169">
        <f t="shared" si="735"/>
        <v>-0.078565409405155662</v>
      </c>
      <c r="BY160" s="169">
        <f t="shared" si="735"/>
        <v>-0.076772663166421062</v>
      </c>
      <c r="BZ160" s="169">
        <f t="shared" si="735"/>
        <v>-0.15757427878615504</v>
      </c>
      <c r="CA160" s="169">
        <f t="shared" si="735"/>
        <v>-0.19043267478749304</v>
      </c>
      <c r="CB160" s="169">
        <f t="shared" si="735"/>
        <v>-0.18486504888884137</v>
      </c>
      <c r="CC160" s="169">
        <f t="shared" si="735"/>
        <v>-0.15196629571463405</v>
      </c>
      <c r="CD160" s="400">
        <f t="shared" si="735"/>
        <v>-0.059355834248419503</v>
      </c>
      <c r="CE160" s="169">
        <f t="shared" si="735"/>
        <v>-0.14546658690466829</v>
      </c>
      <c r="CF160" s="169">
        <f t="shared" si="736"/>
        <v>-0.063603032869981813</v>
      </c>
      <c r="CG160" s="169">
        <f t="shared" si="736"/>
        <v>0.010738079458647021</v>
      </c>
      <c r="CH160" s="169">
        <f t="shared" si="736"/>
        <v>0.082172747563436177</v>
      </c>
      <c r="CI160" s="169">
        <f t="shared" si="736"/>
        <v>-0.011618580125777656</v>
      </c>
      <c r="CJ160" s="241">
        <f t="shared" si="736"/>
        <v>-0.033349523492862243</v>
      </c>
      <c r="CK160" s="241">
        <f t="shared" si="736"/>
        <v>0.018468453902810378</v>
      </c>
      <c r="CL160" s="241">
        <f t="shared" si="736"/>
        <v>0.096163233951323424</v>
      </c>
      <c r="CM160" s="241">
        <f t="shared" si="736"/>
        <v>0.034591698000728366</v>
      </c>
      <c r="CN160" s="241">
        <f t="shared" si="736"/>
        <v>0.020151611029936789</v>
      </c>
      <c r="CO160" s="241">
        <f t="shared" si="736"/>
        <v>0.029167745692652014</v>
      </c>
      <c r="CP160" s="379">
        <f t="shared" si="737"/>
        <v>-0.013924729776241929</v>
      </c>
      <c r="CQ160" s="270">
        <f t="shared" si="737"/>
        <v>-0.065967587133903827</v>
      </c>
      <c r="CR160" s="270">
        <f t="shared" si="737"/>
        <v>0.027501641651465292</v>
      </c>
      <c r="CS160" s="270">
        <f t="shared" si="737"/>
        <v>-0.048243050391251541</v>
      </c>
      <c r="CT160" s="270">
        <f t="shared" si="737"/>
        <v>0.031590934608243804</v>
      </c>
      <c r="CU160" s="270">
        <f t="shared" si="737"/>
        <v>0.041397549359577956</v>
      </c>
      <c r="CV160" s="270">
        <f t="shared" si="737"/>
        <v>0.099205869371721267</v>
      </c>
      <c r="CW160" s="270">
        <f t="shared" si="737"/>
        <v>0.073391459089910072</v>
      </c>
      <c r="CX160" s="270">
        <f t="shared" si="737"/>
        <v>0.047633149148164078</v>
      </c>
      <c r="CY160" s="270">
        <f t="shared" si="737"/>
        <v>0.016509782486091917</v>
      </c>
      <c r="CZ160" s="270">
        <f t="shared" si="738"/>
        <v>0.080867916833338382</v>
      </c>
      <c r="DA160" s="270">
        <f t="shared" si="738"/>
        <v>0.060324153879006914</v>
      </c>
      <c r="DB160" s="379">
        <f t="shared" si="738"/>
        <v>0.015133988707908053</v>
      </c>
      <c r="DC160" s="379">
        <f t="shared" si="738"/>
        <v>0.1548289658480908</v>
      </c>
      <c r="DD160" s="379">
        <f t="shared" si="738"/>
        <v>0.039466095525108269</v>
      </c>
      <c r="DE160" s="379">
        <f t="shared" si="738"/>
        <v>0.038038099674268522</v>
      </c>
      <c r="DF160" s="379">
        <f t="shared" si="738"/>
        <v>-0.010554016205231664</v>
      </c>
      <c r="DG160" s="379">
        <f t="shared" si="738"/>
        <v>0.0046771091392465713</v>
      </c>
      <c r="DH160" s="379">
        <f t="shared" si="738"/>
        <v>-0.053181487419790452</v>
      </c>
      <c r="DI160" s="379">
        <f t="shared" si="738"/>
        <v>-0.046977088896535624</v>
      </c>
      <c r="DJ160" s="379">
        <f t="shared" si="739"/>
        <v>-0.04813359320649524</v>
      </c>
      <c r="DK160" s="379">
        <f t="shared" si="739"/>
        <v>-0.0066170234354102631</v>
      </c>
      <c r="DL160" s="379">
        <f t="shared" si="739"/>
        <v>-0.041935158470108091</v>
      </c>
      <c r="DM160" s="379">
        <f t="shared" si="739"/>
        <v>0.021511804659607336</v>
      </c>
      <c r="DN160" s="379">
        <f t="shared" si="739"/>
        <v>0.0076397230838982644</v>
      </c>
      <c r="DO160" s="379">
        <f t="shared" si="739"/>
        <v>0.013188444813909905</v>
      </c>
      <c r="DP160" s="379">
        <f t="shared" si="739"/>
        <v>-0.016932120534736805</v>
      </c>
      <c r="DQ160" s="379">
        <f t="shared" si="739"/>
        <v>-0.029433403705560246</v>
      </c>
      <c r="DR160" s="379"/>
      <c r="DS160" s="379"/>
      <c r="DT160" s="379"/>
      <c r="DU160" s="379"/>
      <c r="DV160" s="379"/>
      <c r="DW160" s="379"/>
      <c r="DX160" s="379"/>
      <c r="DY160" s="379"/>
      <c r="DZ160" s="379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44" ref="D161:AB161">(C70+C154+D98-D70-D154)/(C70+C154+D98-D154)</f>
        <v>0.77995007462862265</v>
      </c>
      <c r="E161" s="168">
        <f t="shared" si="744"/>
        <v>0.76326488383481228</v>
      </c>
      <c r="F161" s="168">
        <f t="shared" si="744"/>
        <v>0.60538559251066026</v>
      </c>
      <c r="G161" s="168">
        <f t="shared" si="744"/>
        <v>0.57361783727957982</v>
      </c>
      <c r="H161" s="169">
        <f t="shared" si="744"/>
        <v>0.56043741546688186</v>
      </c>
      <c r="I161" s="168">
        <f t="shared" si="744"/>
        <v>0.68021291816967178</v>
      </c>
      <c r="J161" s="169">
        <f t="shared" si="744"/>
        <v>0.71673283485465533</v>
      </c>
      <c r="K161" s="168">
        <f t="shared" si="744"/>
        <v>0.64218109706106019</v>
      </c>
      <c r="L161" s="170">
        <f t="shared" si="744"/>
        <v>0.7128933295116382</v>
      </c>
      <c r="M161" s="169">
        <f t="shared" si="744"/>
        <v>0.82560595029020667</v>
      </c>
      <c r="N161" s="169">
        <f t="shared" si="744"/>
        <v>0.70979505717162061</v>
      </c>
      <c r="O161" s="169">
        <f t="shared" si="744"/>
        <v>0.75878729623108443</v>
      </c>
      <c r="P161" s="169">
        <f t="shared" si="744"/>
        <v>0.60109779398465535</v>
      </c>
      <c r="Q161" s="169">
        <f t="shared" si="744"/>
        <v>0.66539207938865208</v>
      </c>
      <c r="R161" s="169">
        <f t="shared" si="744"/>
        <v>0.58519116241690705</v>
      </c>
      <c r="S161" s="169">
        <f t="shared" si="744"/>
        <v>0.50361194552246458</v>
      </c>
      <c r="T161" s="169">
        <f t="shared" si="744"/>
        <v>0.49804555920729371</v>
      </c>
      <c r="U161" s="169">
        <f t="shared" si="744"/>
        <v>0.4095000597611943</v>
      </c>
      <c r="V161" s="169">
        <f t="shared" si="744"/>
        <v>0.47398636733709376</v>
      </c>
      <c r="W161" s="169">
        <f t="shared" si="744"/>
        <v>0.48043034652419919</v>
      </c>
      <c r="X161" s="170">
        <f t="shared" si="744"/>
        <v>0.61337098334709428</v>
      </c>
      <c r="Y161" s="169">
        <f t="shared" si="744"/>
        <v>0.67294120507482513</v>
      </c>
      <c r="Z161" s="169">
        <f t="shared" si="744"/>
        <v>0.67923185701305266</v>
      </c>
      <c r="AA161" s="169">
        <f t="shared" si="744"/>
        <v>0.77574109007918179</v>
      </c>
      <c r="AB161" s="169">
        <f t="shared" si="744"/>
        <v>0.72801079777361344</v>
      </c>
      <c r="AC161" s="169">
        <f t="shared" si="732"/>
        <v>0.69448821776146841</v>
      </c>
      <c r="AD161" s="169">
        <f t="shared" si="732"/>
        <v>0.69772792540292328</v>
      </c>
      <c r="AE161" s="169">
        <f t="shared" si="732"/>
        <v>0.59475831711482519</v>
      </c>
      <c r="AF161" s="169">
        <f t="shared" si="732"/>
        <v>0.67128105466418764</v>
      </c>
      <c r="AG161" s="169">
        <f t="shared" si="732"/>
        <v>0.53891609097374127</v>
      </c>
      <c r="AH161" s="169">
        <f t="shared" si="732"/>
        <v>0.69832559658314197</v>
      </c>
      <c r="AI161" s="169">
        <f t="shared" si="732"/>
        <v>0.58019623022755817</v>
      </c>
      <c r="AJ161" s="169">
        <f t="shared" si="732"/>
        <v>0.63713581142910791</v>
      </c>
      <c r="AK161" s="169">
        <f t="shared" si="732"/>
        <v>0.61761246179724472</v>
      </c>
      <c r="AL161" s="169">
        <f t="shared" si="732"/>
        <v>0.69512166597503111</v>
      </c>
      <c r="AM161" s="169">
        <f t="shared" si="732"/>
        <v>0.75160584000710018</v>
      </c>
      <c r="AN161" s="169">
        <f t="shared" si="732"/>
        <v>0.74712594265345444</v>
      </c>
      <c r="AO161" s="169">
        <f t="shared" si="732"/>
        <v>0.70615464669447769</v>
      </c>
      <c r="AP161" s="169">
        <f t="shared" si="732"/>
        <v>0.62298325659751785</v>
      </c>
      <c r="AQ161" s="169">
        <f t="shared" si="732"/>
        <v>0.62774327968694532</v>
      </c>
      <c r="AR161" s="169">
        <f t="shared" si="732"/>
        <v>0.58329567988662945</v>
      </c>
      <c r="AS161" s="169">
        <f t="shared" si="732"/>
        <v>0.5263615974088538</v>
      </c>
      <c r="AT161" s="169">
        <f t="shared" si="732"/>
        <v>0.65624231646589526</v>
      </c>
      <c r="AU161" s="169">
        <f t="shared" si="732"/>
        <v>0.5791007400878847</v>
      </c>
      <c r="AV161" s="169">
        <f t="shared" si="732"/>
        <v>0.68365413038913303</v>
      </c>
      <c r="AW161" s="169">
        <f t="shared" si="732"/>
        <v>0.7509757552527847</v>
      </c>
      <c r="AX161" s="169">
        <f t="shared" si="732"/>
        <v>0.79364817210515382</v>
      </c>
      <c r="AY161" s="169">
        <f t="shared" si="732"/>
        <v>0.86501195977790957</v>
      </c>
      <c r="AZ161" s="169">
        <f t="shared" si="732"/>
        <v>0.46342702809097214</v>
      </c>
      <c r="BA161" s="169">
        <f t="shared" si="732"/>
        <v>0.7211693056147036</v>
      </c>
      <c r="BB161" s="169">
        <f t="shared" si="732"/>
        <v>0.67611165049353872</v>
      </c>
      <c r="BC161" s="169">
        <f t="shared" si="732"/>
        <v>0.66905796413046759</v>
      </c>
      <c r="BD161" s="169">
        <f t="shared" si="732"/>
        <v>0.60042596650066549</v>
      </c>
      <c r="BE161" s="169">
        <f t="shared" si="732"/>
        <v>0.60565915821082583</v>
      </c>
      <c r="BF161" s="169">
        <f t="shared" si="734"/>
        <v>0.60679782701164897</v>
      </c>
      <c r="BG161" s="169">
        <f t="shared" si="734"/>
        <v>0.6840513094335724</v>
      </c>
      <c r="BH161" s="170">
        <f t="shared" si="734"/>
        <v>0.72169704697826886</v>
      </c>
      <c r="BI161" s="483">
        <f t="shared" si="743"/>
        <v>0.79473959141465655</v>
      </c>
      <c r="BJ161" s="546">
        <f t="shared" si="743"/>
        <v>0.78214191880226669</v>
      </c>
      <c r="BK161" s="546">
        <f>(BJ70+BJ154+BK98-BK70-BK154)/(BJ70+BJ154+BK98-BK154)</f>
        <v>0.76413163396938999</v>
      </c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735"/>
        <v>-0.1788522806439673</v>
      </c>
      <c r="BW161" s="169">
        <f t="shared" si="735"/>
        <v>-0.0978728044461602</v>
      </c>
      <c r="BX161" s="169">
        <f t="shared" si="735"/>
        <v>-0.020194430093753213</v>
      </c>
      <c r="BY161" s="169">
        <f t="shared" si="735"/>
        <v>-0.070005891757115246</v>
      </c>
      <c r="BZ161" s="169">
        <f t="shared" si="735"/>
        <v>-0.062391856259588152</v>
      </c>
      <c r="CA161" s="169">
        <f t="shared" si="735"/>
        <v>-0.27071285840847747</v>
      </c>
      <c r="CB161" s="169">
        <f t="shared" si="735"/>
        <v>-0.24274646751756157</v>
      </c>
      <c r="CC161" s="169">
        <f t="shared" si="735"/>
        <v>-0.161750750536861</v>
      </c>
      <c r="CD161" s="400">
        <f t="shared" si="735"/>
        <v>-0.099522346164543918</v>
      </c>
      <c r="CE161" s="169">
        <f t="shared" si="735"/>
        <v>-0.15266474521538154</v>
      </c>
      <c r="CF161" s="169">
        <f t="shared" si="736"/>
        <v>-0.030563200158567949</v>
      </c>
      <c r="CG161" s="169">
        <f t="shared" si="736"/>
        <v>0.016953793848097365</v>
      </c>
      <c r="CH161" s="169">
        <f t="shared" si="736"/>
        <v>0.12691300378895809</v>
      </c>
      <c r="CI161" s="169">
        <f t="shared" si="736"/>
        <v>0.029096138372816327</v>
      </c>
      <c r="CJ161" s="241">
        <f t="shared" si="736"/>
        <v>0.11253676298601623</v>
      </c>
      <c r="CK161" s="241">
        <f t="shared" si="736"/>
        <v>0.091146371592360609</v>
      </c>
      <c r="CL161" s="241">
        <f t="shared" si="736"/>
        <v>0.17323549545689393</v>
      </c>
      <c r="CM161" s="241">
        <f t="shared" si="736"/>
        <v>0.12941603121254697</v>
      </c>
      <c r="CN161" s="241">
        <f t="shared" si="736"/>
        <v>0.22433922924604821</v>
      </c>
      <c r="CO161" s="241">
        <f t="shared" si="736"/>
        <v>0.099765883703358982</v>
      </c>
      <c r="CP161" s="379">
        <f t="shared" si="737"/>
        <v>0.023764828082013634</v>
      </c>
      <c r="CQ161" s="270">
        <f t="shared" si="737"/>
        <v>-0.055328743277580417</v>
      </c>
      <c r="CR161" s="270">
        <f t="shared" si="737"/>
        <v>0.015889808961978447</v>
      </c>
      <c r="CS161" s="270">
        <f t="shared" si="737"/>
        <v>-0.024135250072081615</v>
      </c>
      <c r="CT161" s="270">
        <f t="shared" si="737"/>
        <v>0.019115144879841006</v>
      </c>
      <c r="CU161" s="270">
        <f t="shared" si="737"/>
        <v>0.011666428933009287</v>
      </c>
      <c r="CV161" s="270">
        <f t="shared" si="737"/>
        <v>-0.074744668805405423</v>
      </c>
      <c r="CW161" s="270">
        <f t="shared" si="737"/>
        <v>0.032984962572120136</v>
      </c>
      <c r="CX161" s="270">
        <f t="shared" si="737"/>
        <v>-0.08798537477755819</v>
      </c>
      <c r="CY161" s="270">
        <f t="shared" si="737"/>
        <v>-0.01255449356488747</v>
      </c>
      <c r="CZ161" s="270">
        <f t="shared" si="738"/>
        <v>-0.042083280117246713</v>
      </c>
      <c r="DA161" s="270">
        <f t="shared" si="738"/>
        <v>-0.0010954901396734718</v>
      </c>
      <c r="DB161" s="379">
        <f t="shared" si="738"/>
        <v>0.046518318960025118</v>
      </c>
      <c r="DC161" s="379">
        <f t="shared" si="738"/>
        <v>0.13336329345553999</v>
      </c>
      <c r="DD161" s="379">
        <f t="shared" si="738"/>
        <v>0.098526506130122704</v>
      </c>
      <c r="DE161" s="379">
        <f t="shared" si="738"/>
        <v>0.11340611977080939</v>
      </c>
      <c r="DF161" s="379">
        <f t="shared" si="738"/>
        <v>-0.28369891456248231</v>
      </c>
      <c r="DG161" s="379">
        <f t="shared" si="738"/>
        <v>0.01501465892022591</v>
      </c>
      <c r="DH161" s="379">
        <f t="shared" si="738"/>
        <v>0.053128393896020865</v>
      </c>
      <c r="DI161" s="379">
        <f t="shared" si="738"/>
        <v>0.041314684443522265</v>
      </c>
      <c r="DJ161" s="379">
        <f t="shared" si="739"/>
        <v>0.017130286614036039</v>
      </c>
      <c r="DK161" s="379">
        <f t="shared" si="739"/>
        <v>0.079297560801972033</v>
      </c>
      <c r="DL161" s="379">
        <f t="shared" si="739"/>
        <v>-0.049444489454246288</v>
      </c>
      <c r="DM161" s="379">
        <f t="shared" si="739"/>
        <v>0.10495056934568769</v>
      </c>
      <c r="DN161" s="379">
        <f t="shared" si="739"/>
        <v>0.038042916589135833</v>
      </c>
      <c r="DO161" s="379">
        <f t="shared" si="739"/>
        <v>0.04376383616187185</v>
      </c>
      <c r="DP161" s="379">
        <f t="shared" si="739"/>
        <v>-0.011506253302887126</v>
      </c>
      <c r="DQ161" s="379">
        <f>BK161-AY161</f>
        <v>-0.10088032580851958</v>
      </c>
      <c r="DR161" s="379"/>
      <c r="DS161" s="379"/>
      <c r="DT161" s="379"/>
      <c r="DU161" s="379"/>
      <c r="DV161" s="379"/>
      <c r="DW161" s="379"/>
      <c r="DX161" s="379"/>
      <c r="DY161" s="379"/>
      <c r="DZ161" s="379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45" ref="D162:AB162">(C71+C155+D99-D71-D155)/(C71+C155+D99-D155)</f>
        <v>0.56267217173037121</v>
      </c>
      <c r="E162" s="171">
        <f t="shared" si="745"/>
        <v>0.51750088880977629</v>
      </c>
      <c r="F162" s="171">
        <f t="shared" si="745"/>
        <v>0.37207613779743243</v>
      </c>
      <c r="G162" s="171">
        <f t="shared" si="745"/>
        <v>0.32779314093915363</v>
      </c>
      <c r="H162" s="172">
        <f t="shared" si="745"/>
        <v>0.30444987069252066</v>
      </c>
      <c r="I162" s="171">
        <f t="shared" si="745"/>
        <v>0.3440502392043347</v>
      </c>
      <c r="J162" s="172">
        <f t="shared" si="745"/>
        <v>0.37821859658140589</v>
      </c>
      <c r="K162" s="171">
        <f t="shared" si="745"/>
        <v>0.40533802896267196</v>
      </c>
      <c r="L162" s="173">
        <f t="shared" si="745"/>
        <v>0.58986683894893288</v>
      </c>
      <c r="M162" s="172">
        <f t="shared" si="745"/>
        <v>0.64228949392122892</v>
      </c>
      <c r="N162" s="172">
        <f t="shared" si="745"/>
        <v>0.58766690067822791</v>
      </c>
      <c r="O162" s="172">
        <f t="shared" si="745"/>
        <v>0.60029526756876039</v>
      </c>
      <c r="P162" s="172">
        <f t="shared" si="745"/>
        <v>0.48796564623822541</v>
      </c>
      <c r="Q162" s="172">
        <f t="shared" si="745"/>
        <v>0.46375059674706293</v>
      </c>
      <c r="R162" s="172">
        <f t="shared" si="745"/>
        <v>0.35099846066717527</v>
      </c>
      <c r="S162" s="172">
        <f t="shared" si="745"/>
        <v>0.27511090648592779</v>
      </c>
      <c r="T162" s="172">
        <f t="shared" si="745"/>
        <v>0.23712348148518625</v>
      </c>
      <c r="U162" s="172">
        <f t="shared" si="745"/>
        <v>0.22990327831613827</v>
      </c>
      <c r="V162" s="172">
        <f t="shared" si="745"/>
        <v>0.24725452457997185</v>
      </c>
      <c r="W162" s="172">
        <f t="shared" si="745"/>
        <v>0.34315593525236415</v>
      </c>
      <c r="X162" s="173">
        <f t="shared" si="745"/>
        <v>0.50245395342854238</v>
      </c>
      <c r="Y162" s="172">
        <f t="shared" si="745"/>
        <v>0.55081235457056432</v>
      </c>
      <c r="Z162" s="172">
        <f t="shared" si="745"/>
        <v>0.57120540176889445</v>
      </c>
      <c r="AA162" s="172">
        <f t="shared" si="745"/>
        <v>0.61560609809544198</v>
      </c>
      <c r="AB162" s="172">
        <f t="shared" si="745"/>
        <v>0.49929183441494324</v>
      </c>
      <c r="AC162" s="172">
        <f t="shared" si="732"/>
        <v>0.41990323553687492</v>
      </c>
      <c r="AD162" s="172">
        <f t="shared" si="732"/>
        <v>0.35902318832076868</v>
      </c>
      <c r="AE162" s="172">
        <f t="shared" si="732"/>
        <v>0.29716902501563036</v>
      </c>
      <c r="AF162" s="172">
        <f t="shared" si="732"/>
        <v>0.30683210139176581</v>
      </c>
      <c r="AG162" s="172">
        <f t="shared" si="732"/>
        <v>0.26371597162465571</v>
      </c>
      <c r="AH162" s="172">
        <f t="shared" si="732"/>
        <v>0.31642638239853316</v>
      </c>
      <c r="AI162" s="172">
        <f t="shared" si="732"/>
        <v>0.39265849438089134</v>
      </c>
      <c r="AJ162" s="172">
        <f t="shared" si="732"/>
        <v>0.5513811225441636</v>
      </c>
      <c r="AK162" s="172">
        <f t="shared" si="732"/>
        <v>0.57262827737339772</v>
      </c>
      <c r="AL162" s="172">
        <f t="shared" si="732"/>
        <v>0.62573198421029241</v>
      </c>
      <c r="AM162" s="172">
        <f t="shared" si="732"/>
        <v>0.63417072564824162</v>
      </c>
      <c r="AN162" s="172">
        <f t="shared" si="732"/>
        <v>0.53849753985916105</v>
      </c>
      <c r="AO162" s="172">
        <f t="shared" si="732"/>
        <v>0.487489129374512</v>
      </c>
      <c r="AP162" s="172">
        <f t="shared" si="732"/>
        <v>0.39040662447433089</v>
      </c>
      <c r="AQ162" s="172">
        <f t="shared" si="732"/>
        <v>0.3384914374058442</v>
      </c>
      <c r="AR162" s="172">
        <f t="shared" si="732"/>
        <v>0.3159266326176961</v>
      </c>
      <c r="AS162" s="172">
        <f t="shared" si="732"/>
        <v>0.28841516874178547</v>
      </c>
      <c r="AT162" s="172">
        <f t="shared" si="732"/>
        <v>0.36261198524170701</v>
      </c>
      <c r="AU162" s="172">
        <f t="shared" si="732"/>
        <v>0.39638833754864067</v>
      </c>
      <c r="AV162" s="172">
        <f t="shared" si="732"/>
        <v>0.56719365822485035</v>
      </c>
      <c r="AW162" s="172">
        <f t="shared" si="732"/>
        <v>0.63431309734173502</v>
      </c>
      <c r="AX162" s="172">
        <f t="shared" si="732"/>
        <v>0.61798150865465185</v>
      </c>
      <c r="AY162" s="172">
        <f t="shared" si="732"/>
        <v>0.67022392305981149</v>
      </c>
      <c r="AZ162" s="172">
        <f t="shared" si="732"/>
        <v>0.42757106477899248</v>
      </c>
      <c r="BA162" s="172">
        <f t="shared" si="732"/>
        <v>0.47348947190809249</v>
      </c>
      <c r="BB162" s="172">
        <f t="shared" si="732"/>
        <v>0.35696084798129801</v>
      </c>
      <c r="BC162" s="172">
        <f t="shared" si="732"/>
        <v>0.3042478073706435</v>
      </c>
      <c r="BD162" s="172">
        <f t="shared" si="732"/>
        <v>0.28307756710452464</v>
      </c>
      <c r="BE162" s="172">
        <f t="shared" si="732"/>
        <v>0.27234566775668068</v>
      </c>
      <c r="BF162" s="172">
        <f t="shared" si="734"/>
        <v>0.30378976354202636</v>
      </c>
      <c r="BG162" s="172">
        <f>(BF71+BF155+BG99-BG71-BG155)/(BF71+BF155+BG99-BG155)</f>
        <v>0.45599781775713399</v>
      </c>
      <c r="BH162" s="173">
        <f>(BG71+BG155+BH99-BH71-BH155)/(BG71+BG155+BH99-BH155)</f>
        <v>0.53650297877236508</v>
      </c>
      <c r="BI162" s="484">
        <f t="shared" si="743"/>
        <v>0.64883295112189077</v>
      </c>
      <c r="BJ162" s="547">
        <f t="shared" si="743"/>
        <v>0.61912238278192089</v>
      </c>
      <c r="BK162" s="547">
        <f t="shared" si="743"/>
        <v>0.58716039381604779</v>
      </c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735"/>
        <v>-0.074706525492145792</v>
      </c>
      <c r="BW162" s="172">
        <f t="shared" si="735"/>
        <v>-0.053750292062713367</v>
      </c>
      <c r="BX162" s="172">
        <f t="shared" si="735"/>
        <v>-0.021077677130257155</v>
      </c>
      <c r="BY162" s="172">
        <f t="shared" si="735"/>
        <v>-0.05268223445322584</v>
      </c>
      <c r="BZ162" s="172">
        <f t="shared" si="735"/>
        <v>-0.067326389207334414</v>
      </c>
      <c r="CA162" s="172">
        <f t="shared" si="735"/>
        <v>-0.11414696088819642</v>
      </c>
      <c r="CB162" s="172">
        <f t="shared" si="735"/>
        <v>-0.13096407200143403</v>
      </c>
      <c r="CC162" s="172">
        <f t="shared" si="735"/>
        <v>-0.062182093710307806</v>
      </c>
      <c r="CD162" s="401">
        <f t="shared" si="735"/>
        <v>-0.087412885520390504</v>
      </c>
      <c r="CE162" s="172">
        <f t="shared" si="735"/>
        <v>-0.091477139350664594</v>
      </c>
      <c r="CF162" s="172">
        <f t="shared" si="736"/>
        <v>-0.016461498909333461</v>
      </c>
      <c r="CG162" s="172">
        <f t="shared" si="736"/>
        <v>0.015310830526681585</v>
      </c>
      <c r="CH162" s="172">
        <f t="shared" si="736"/>
        <v>0.011326188176717822</v>
      </c>
      <c r="CI162" s="172">
        <f t="shared" si="736"/>
        <v>-0.043847361210188007</v>
      </c>
      <c r="CJ162" s="242">
        <f t="shared" si="736"/>
        <v>0.0080247276535934109</v>
      </c>
      <c r="CK162" s="242">
        <f t="shared" si="736"/>
        <v>0.022058118529702575</v>
      </c>
      <c r="CL162" s="242">
        <f t="shared" si="736"/>
        <v>0.069708619906579561</v>
      </c>
      <c r="CM162" s="242">
        <f t="shared" si="736"/>
        <v>0.033812693308517439</v>
      </c>
      <c r="CN162" s="242">
        <f t="shared" si="736"/>
        <v>0.069171857818561305</v>
      </c>
      <c r="CO162" s="242">
        <f t="shared" si="736"/>
        <v>0.04950255912852719</v>
      </c>
      <c r="CP162" s="380">
        <f t="shared" si="737"/>
        <v>0.048927169115621227</v>
      </c>
      <c r="CQ162" s="271">
        <f t="shared" si="737"/>
        <v>0.021815922802833398</v>
      </c>
      <c r="CR162" s="271">
        <f t="shared" si="737"/>
        <v>0.054526582441397964</v>
      </c>
      <c r="CS162" s="271">
        <f t="shared" si="737"/>
        <v>0.01856462755279964</v>
      </c>
      <c r="CT162" s="271">
        <f t="shared" si="737"/>
        <v>0.039205705444217809</v>
      </c>
      <c r="CU162" s="271">
        <f t="shared" si="737"/>
        <v>0.067585893837637079</v>
      </c>
      <c r="CV162" s="271">
        <f t="shared" si="737"/>
        <v>0.031383436153562205</v>
      </c>
      <c r="CW162" s="271">
        <f t="shared" si="737"/>
        <v>0.041322412390213836</v>
      </c>
      <c r="CX162" s="271">
        <f t="shared" si="737"/>
        <v>0.0090945312259302913</v>
      </c>
      <c r="CY162" s="271">
        <f t="shared" si="737"/>
        <v>0.024699197117129756</v>
      </c>
      <c r="CZ162" s="271">
        <f t="shared" si="738"/>
        <v>0.046185602843173856</v>
      </c>
      <c r="DA162" s="271">
        <f t="shared" si="738"/>
        <v>0.0037298431677493249</v>
      </c>
      <c r="DB162" s="380">
        <f t="shared" si="738"/>
        <v>0.015812535680686746</v>
      </c>
      <c r="DC162" s="380">
        <f t="shared" si="738"/>
        <v>0.061684819968337301</v>
      </c>
      <c r="DD162" s="380">
        <f t="shared" si="738"/>
        <v>-0.007750475555640568</v>
      </c>
      <c r="DE162" s="380">
        <f t="shared" si="738"/>
        <v>0.036053197411569871</v>
      </c>
      <c r="DF162" s="380">
        <f t="shared" si="738"/>
        <v>-0.11092647508016856</v>
      </c>
      <c r="DG162" s="380">
        <f t="shared" si="738"/>
        <v>-0.013999657466419513</v>
      </c>
      <c r="DH162" s="380">
        <f t="shared" si="738"/>
        <v>-0.033445776493032875</v>
      </c>
      <c r="DI162" s="380">
        <f t="shared" si="738"/>
        <v>-0.034243630035200701</v>
      </c>
      <c r="DJ162" s="380">
        <f t="shared" si="739"/>
        <v>-0.03284906551317146</v>
      </c>
      <c r="DK162" s="380">
        <f t="shared" si="739"/>
        <v>-0.01606950098510479</v>
      </c>
      <c r="DL162" s="380">
        <f t="shared" si="739"/>
        <v>-0.058822221699680655</v>
      </c>
      <c r="DM162" s="380">
        <f t="shared" si="739"/>
        <v>0.059609480208493326</v>
      </c>
      <c r="DN162" s="380">
        <f t="shared" si="739"/>
        <v>-0.03069067945248527</v>
      </c>
      <c r="DO162" s="380">
        <f t="shared" si="739"/>
        <v>0.014519853780155745</v>
      </c>
      <c r="DP162" s="380">
        <f t="shared" si="739"/>
        <v>0.0011408741272690426</v>
      </c>
      <c r="DQ162" s="380">
        <f t="shared" si="739"/>
        <v>-0.083063529243763701</v>
      </c>
      <c r="DR162" s="380"/>
      <c r="DS162" s="380"/>
      <c r="DT162" s="380"/>
      <c r="DU162" s="380"/>
      <c r="DV162" s="380"/>
      <c r="DW162" s="380"/>
      <c r="DX162" s="380"/>
      <c r="DY162" s="380"/>
      <c r="DZ162" s="380"/>
      <c r="EB162" s="108">
        <f t="shared" si="746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B172"/>
  <sheetViews>
    <sheetView workbookViewId="0" topLeftCell="A1">
      <pane xSplit="2" ySplit="8" topLeftCell="BF68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BK72" sqref="BK72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3" width="18.2857142857143" customWidth="1"/>
    <col min="64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21" width="17.2857142857143" customWidth="1"/>
    <col min="122" max="130" width="17.2857142857143" hidden="1" customWidth="1"/>
    <col min="131" max="131" width="9" customWidth="1"/>
    <col min="132" max="132" width="10.4285714285714" hidden="1" customWidth="1"/>
  </cols>
  <sheetData>
    <row r="1" spans="2:131" ht="16.5" thickTop="1" thickBot="1">
      <c r="B1" s="556" t="s">
        <v>76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71">
        <v>2020</v>
      </c>
      <c r="BV6" s="565"/>
      <c r="BW6" s="565"/>
      <c r="BX6" s="565"/>
      <c r="BY6" s="565"/>
      <c r="BZ6" s="565"/>
      <c r="CA6" s="565"/>
      <c r="CB6" s="565"/>
      <c r="CC6" s="565"/>
      <c r="CD6" s="566"/>
      <c r="CE6" s="560">
        <v>2021</v>
      </c>
      <c r="CF6" s="558"/>
      <c r="CG6" s="558"/>
      <c r="CH6" s="558"/>
      <c r="CI6" s="558"/>
      <c r="CJ6" s="558"/>
      <c r="CK6" s="558"/>
      <c r="CL6" s="558"/>
      <c r="CM6" s="558"/>
      <c r="CN6" s="558"/>
      <c r="CO6" s="558"/>
      <c r="CP6" s="559"/>
      <c r="CQ6" s="560">
        <v>2022</v>
      </c>
      <c r="CR6" s="558"/>
      <c r="CS6" s="558"/>
      <c r="CT6" s="558"/>
      <c r="CU6" s="558"/>
      <c r="CV6" s="558"/>
      <c r="CW6" s="558"/>
      <c r="CX6" s="558"/>
      <c r="CY6" s="558"/>
      <c r="CZ6" s="558"/>
      <c r="DA6" s="558"/>
      <c r="DB6" s="559"/>
      <c r="DC6" s="567">
        <v>2023</v>
      </c>
      <c r="DD6" s="568"/>
      <c r="DE6" s="568"/>
      <c r="DF6" s="568"/>
      <c r="DG6" s="568"/>
      <c r="DH6" s="568"/>
      <c r="DI6" s="568"/>
      <c r="DJ6" s="568"/>
      <c r="DK6" s="568"/>
      <c r="DL6" s="568"/>
      <c r="DM6" s="568"/>
      <c r="DN6" s="569"/>
      <c r="DO6" s="567">
        <v>2024</v>
      </c>
      <c r="DP6" s="568"/>
      <c r="DQ6" s="568"/>
      <c r="DR6" s="568"/>
      <c r="DS6" s="568"/>
      <c r="DT6" s="568"/>
      <c r="DU6" s="568"/>
      <c r="DV6" s="568"/>
      <c r="DW6" s="568"/>
      <c r="DX6" s="568"/>
      <c r="DY6" s="568"/>
      <c r="DZ6" s="569"/>
      <c r="EA6" s="438"/>
      <c r="EB6" s="17" t="s">
        <v>186</v>
      </c>
    </row>
    <row r="7" spans="1:132" s="2" customFormat="1" ht="15.75" thickBot="1">
      <c r="A7" s="138"/>
      <c r="B7" s="20"/>
      <c r="C7" s="560">
        <v>2019</v>
      </c>
      <c r="D7" s="558"/>
      <c r="E7" s="558"/>
      <c r="F7" s="558"/>
      <c r="G7" s="558"/>
      <c r="H7" s="558"/>
      <c r="I7" s="558"/>
      <c r="J7" s="558"/>
      <c r="K7" s="558"/>
      <c r="L7" s="559"/>
      <c r="M7" s="560">
        <v>2020</v>
      </c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9"/>
      <c r="Y7" s="558">
        <v>2021</v>
      </c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9"/>
      <c r="AK7" s="560">
        <v>2022</v>
      </c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9"/>
      <c r="AW7" s="560">
        <v>2023</v>
      </c>
      <c r="AX7" s="558"/>
      <c r="AY7" s="558"/>
      <c r="AZ7" s="558"/>
      <c r="BA7" s="558"/>
      <c r="BB7" s="558"/>
      <c r="BC7" s="558"/>
      <c r="BD7" s="558"/>
      <c r="BE7" s="558"/>
      <c r="BF7" s="558"/>
      <c r="BG7" s="558"/>
      <c r="BH7" s="559"/>
      <c r="BI7" s="560">
        <v>2024</v>
      </c>
      <c r="BJ7" s="558"/>
      <c r="BK7" s="558"/>
      <c r="BL7" s="558"/>
      <c r="BM7" s="558"/>
      <c r="BN7" s="558"/>
      <c r="BO7" s="558"/>
      <c r="BP7" s="558"/>
      <c r="BQ7" s="558"/>
      <c r="BR7" s="558"/>
      <c r="BS7" s="558"/>
      <c r="BT7" s="559"/>
      <c r="BU7" s="560" t="s">
        <v>81</v>
      </c>
      <c r="BV7" s="558"/>
      <c r="BW7" s="558"/>
      <c r="BX7" s="558"/>
      <c r="BY7" s="558"/>
      <c r="BZ7" s="558"/>
      <c r="CA7" s="558"/>
      <c r="CB7" s="558"/>
      <c r="CC7" s="558"/>
      <c r="CD7" s="558"/>
      <c r="CE7" s="558"/>
      <c r="CF7" s="558"/>
      <c r="CG7" s="558"/>
      <c r="CH7" s="558"/>
      <c r="CI7" s="558"/>
      <c r="CJ7" s="558"/>
      <c r="CK7" s="558"/>
      <c r="CL7" s="558"/>
      <c r="CM7" s="558"/>
      <c r="CN7" s="558"/>
      <c r="CO7" s="558"/>
      <c r="CP7" s="558"/>
      <c r="CQ7" s="558"/>
      <c r="CR7" s="558"/>
      <c r="CS7" s="558"/>
      <c r="CT7" s="558"/>
      <c r="CU7" s="558"/>
      <c r="CV7" s="558"/>
      <c r="CW7" s="558"/>
      <c r="CX7" s="558"/>
      <c r="CY7" s="558"/>
      <c r="CZ7" s="558"/>
      <c r="DA7" s="558"/>
      <c r="DB7" s="558"/>
      <c r="DC7" s="558"/>
      <c r="DD7" s="558"/>
      <c r="DE7" s="558"/>
      <c r="DF7" s="558"/>
      <c r="DG7" s="558"/>
      <c r="DH7" s="558"/>
      <c r="DI7" s="558"/>
      <c r="DJ7" s="558"/>
      <c r="DK7" s="558"/>
      <c r="DL7" s="558"/>
      <c r="DM7" s="439"/>
      <c r="DN7" s="440"/>
      <c r="DO7" s="439"/>
      <c r="DP7" s="439"/>
      <c r="DQ7" s="44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489" t="s">
        <v>93</v>
      </c>
      <c r="BJ8" s="488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5" t="s">
        <v>92</v>
      </c>
      <c r="BU8" s="456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37" t="s">
        <v>690</v>
      </c>
      <c r="DN8" s="457" t="s">
        <v>691</v>
      </c>
      <c r="DO8" s="327" t="s">
        <v>692</v>
      </c>
      <c r="DP8" s="327" t="s">
        <v>693</v>
      </c>
      <c r="DQ8" s="327" t="s">
        <v>694</v>
      </c>
      <c r="DR8" s="327"/>
      <c r="DS8" s="327"/>
      <c r="DT8" s="327"/>
      <c r="DU8" s="327"/>
      <c r="DV8" s="327"/>
      <c r="DW8" s="428"/>
      <c r="DX8" s="428"/>
      <c r="DY8" s="437"/>
      <c r="DZ8" s="437"/>
      <c r="EA8" s="328"/>
      <c r="EB8" s="267">
        <v>45381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8"/>
      <c r="BI9" s="461"/>
      <c r="BJ9" s="524"/>
      <c r="BK9" s="288"/>
      <c r="BL9" s="71"/>
      <c r="BM9" s="272"/>
      <c r="BN9" s="272"/>
      <c r="BO9" s="71"/>
      <c r="BP9" s="272"/>
      <c r="BQ9" s="272"/>
      <c r="BR9" s="272"/>
      <c r="BS9" s="272"/>
      <c r="BT9" s="272"/>
      <c r="BU9" s="47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A9" s="264"/>
      <c r="EB9" s="71"/>
    </row>
    <row r="10" spans="1:132" s="52" customFormat="1" ht="1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>
        <v>185142</v>
      </c>
      <c r="BI10" s="462">
        <v>185238</v>
      </c>
      <c r="BJ10" s="525">
        <v>185135</v>
      </c>
      <c r="BK10" s="100">
        <v>185037</v>
      </c>
      <c r="BL10" s="57"/>
      <c r="BM10" s="194"/>
      <c r="BN10" s="194"/>
      <c r="BO10" s="57"/>
      <c r="BP10" s="194"/>
      <c r="BQ10" s="194"/>
      <c r="BR10" s="194"/>
      <c r="BS10" s="194"/>
      <c r="BT10" s="194"/>
      <c r="BU10" s="54">
        <f t="shared" si="0" ref="BU10:CD14">O10-C10</f>
        <v>2960</v>
      </c>
      <c r="BV10" s="58">
        <f t="shared" si="0"/>
        <v>2742</v>
      </c>
      <c r="BW10" s="58">
        <f t="shared" si="0"/>
        <v>2804</v>
      </c>
      <c r="BX10" s="58">
        <f t="shared" si="0"/>
        <v>2796</v>
      </c>
      <c r="BY10" s="58">
        <f t="shared" si="0"/>
        <v>2087</v>
      </c>
      <c r="BZ10" s="58">
        <f t="shared" si="0"/>
        <v>2272</v>
      </c>
      <c r="CA10" s="58">
        <f t="shared" si="0"/>
        <v>1862</v>
      </c>
      <c r="CB10" s="58">
        <f t="shared" si="0"/>
        <v>1650</v>
      </c>
      <c r="CC10" s="58">
        <f t="shared" si="0"/>
        <v>656</v>
      </c>
      <c r="CD10" s="382">
        <f t="shared" si="0"/>
        <v>589</v>
      </c>
      <c r="CE10" s="101">
        <f t="shared" si="1" ref="CE10:CN14">Y10-M10</f>
        <v>430</v>
      </c>
      <c r="CF10" s="58">
        <f t="shared" si="1"/>
        <v>372</v>
      </c>
      <c r="CG10" s="58">
        <f t="shared" si="1"/>
        <v>337</v>
      </c>
      <c r="CH10" s="58">
        <f t="shared" si="1"/>
        <v>390</v>
      </c>
      <c r="CI10" s="58">
        <f t="shared" si="1"/>
        <v>118</v>
      </c>
      <c r="CJ10" s="223">
        <f t="shared" si="1"/>
        <v>10</v>
      </c>
      <c r="CK10" s="223">
        <f t="shared" si="1"/>
        <v>429</v>
      </c>
      <c r="CL10" s="223">
        <f t="shared" si="1"/>
        <v>111</v>
      </c>
      <c r="CM10" s="223">
        <f t="shared" si="1"/>
        <v>251</v>
      </c>
      <c r="CN10" s="223">
        <f t="shared" si="1"/>
        <v>334</v>
      </c>
      <c r="CO10" s="223">
        <f t="shared" si="2" ref="CO10:CX14">AI10-W10</f>
        <v>913</v>
      </c>
      <c r="CP10" s="382">
        <f t="shared" si="2"/>
        <v>936</v>
      </c>
      <c r="CQ10" s="237">
        <f t="shared" si="2"/>
        <v>1016</v>
      </c>
      <c r="CR10" s="223">
        <f t="shared" si="2"/>
        <v>892</v>
      </c>
      <c r="CS10" s="223">
        <f t="shared" si="2"/>
        <v>933</v>
      </c>
      <c r="CT10" s="223">
        <f t="shared" si="2"/>
        <v>906</v>
      </c>
      <c r="CU10" s="223">
        <f t="shared" si="2"/>
        <v>874</v>
      </c>
      <c r="CV10" s="223">
        <f t="shared" si="2"/>
        <v>770</v>
      </c>
      <c r="CW10" s="223">
        <f t="shared" si="2"/>
        <v>786</v>
      </c>
      <c r="CX10" s="223">
        <f t="shared" si="2"/>
        <v>812</v>
      </c>
      <c r="CY10" s="223">
        <f t="shared" si="3" ref="CY10:DH14">AS10-AG10</f>
        <v>766</v>
      </c>
      <c r="CZ10" s="223">
        <f t="shared" si="3"/>
        <v>573</v>
      </c>
      <c r="DA10" s="223">
        <f t="shared" si="3"/>
        <v>409</v>
      </c>
      <c r="DB10" s="382">
        <f t="shared" si="3"/>
        <v>329</v>
      </c>
      <c r="DC10" s="382">
        <f t="shared" si="3"/>
        <v>187</v>
      </c>
      <c r="DD10" s="382">
        <f t="shared" si="3"/>
        <v>183</v>
      </c>
      <c r="DE10" s="382">
        <f t="shared" si="3"/>
        <v>168</v>
      </c>
      <c r="DF10" s="382">
        <f t="shared" si="3"/>
        <v>-7</v>
      </c>
      <c r="DG10" s="382">
        <f t="shared" si="3"/>
        <v>125</v>
      </c>
      <c r="DH10" s="382">
        <f t="shared" si="3"/>
        <v>60</v>
      </c>
      <c r="DI10" s="382">
        <f t="shared" si="4" ref="DI10:DQ14">BC10-AQ10</f>
        <v>-46</v>
      </c>
      <c r="DJ10" s="382">
        <f t="shared" si="4"/>
        <v>36</v>
      </c>
      <c r="DK10" s="382">
        <f t="shared" si="4"/>
        <v>-111</v>
      </c>
      <c r="DL10" s="382">
        <f t="shared" si="4"/>
        <v>-128</v>
      </c>
      <c r="DM10" s="382">
        <f t="shared" si="4"/>
        <v>-39</v>
      </c>
      <c r="DN10" s="382">
        <f t="shared" si="4"/>
        <v>80</v>
      </c>
      <c r="DO10" s="382">
        <f t="shared" si="4"/>
        <v>134</v>
      </c>
      <c r="DP10" s="382">
        <f t="shared" si="4"/>
        <v>148</v>
      </c>
      <c r="DQ10" s="382">
        <f t="shared" si="4"/>
        <v>47</v>
      </c>
      <c r="DR10" s="382"/>
      <c r="DS10" s="382"/>
      <c r="DT10" s="382"/>
      <c r="DU10" s="382"/>
      <c r="DV10" s="382"/>
      <c r="DW10" s="382"/>
      <c r="DX10" s="382"/>
      <c r="DY10" s="382"/>
      <c r="DZ10" s="382"/>
      <c r="EA10" s="264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185037</v>
      </c>
    </row>
    <row r="11" spans="1:132" s="52" customFormat="1" ht="1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>
        <v>16508</v>
      </c>
      <c r="BI11" s="462">
        <v>16672</v>
      </c>
      <c r="BJ11" s="525">
        <v>16833</v>
      </c>
      <c r="BK11" s="100">
        <v>16914</v>
      </c>
      <c r="BL11" s="57"/>
      <c r="BM11" s="194"/>
      <c r="BN11" s="194"/>
      <c r="BO11" s="57"/>
      <c r="BP11" s="194"/>
      <c r="BQ11" s="194"/>
      <c r="BR11" s="194"/>
      <c r="BS11" s="194"/>
      <c r="BT11" s="194"/>
      <c r="BU11" s="54">
        <f t="shared" si="0"/>
        <v>-17</v>
      </c>
      <c r="BV11" s="58">
        <f t="shared" si="0"/>
        <v>-41</v>
      </c>
      <c r="BW11" s="58">
        <f t="shared" si="0"/>
        <v>-39</v>
      </c>
      <c r="BX11" s="58">
        <f t="shared" si="0"/>
        <v>-90</v>
      </c>
      <c r="BY11" s="58">
        <f t="shared" si="0"/>
        <v>560</v>
      </c>
      <c r="BZ11" s="58">
        <f t="shared" si="0"/>
        <v>517</v>
      </c>
      <c r="CA11" s="58">
        <f t="shared" si="0"/>
        <v>684</v>
      </c>
      <c r="CB11" s="58">
        <f t="shared" si="0"/>
        <v>760</v>
      </c>
      <c r="CC11" s="58">
        <f t="shared" si="0"/>
        <v>1449</v>
      </c>
      <c r="CD11" s="382">
        <f t="shared" si="0"/>
        <v>1592</v>
      </c>
      <c r="CE11" s="101">
        <f t="shared" si="1"/>
        <v>1747</v>
      </c>
      <c r="CF11" s="58">
        <f t="shared" si="1"/>
        <v>1960</v>
      </c>
      <c r="CG11" s="58">
        <f t="shared" si="1"/>
        <v>2109</v>
      </c>
      <c r="CH11" s="58">
        <f t="shared" si="1"/>
        <v>2182</v>
      </c>
      <c r="CI11" s="58">
        <f t="shared" si="1"/>
        <v>2286</v>
      </c>
      <c r="CJ11" s="223">
        <f t="shared" si="1"/>
        <v>2419</v>
      </c>
      <c r="CK11" s="223">
        <f t="shared" si="1"/>
        <v>1775</v>
      </c>
      <c r="CL11" s="223">
        <f t="shared" si="1"/>
        <v>1927</v>
      </c>
      <c r="CM11" s="223">
        <f t="shared" si="1"/>
        <v>1775</v>
      </c>
      <c r="CN11" s="223">
        <f t="shared" si="1"/>
        <v>1726</v>
      </c>
      <c r="CO11" s="223">
        <f t="shared" si="2"/>
        <v>1263</v>
      </c>
      <c r="CP11" s="382">
        <f t="shared" si="2"/>
        <v>1256</v>
      </c>
      <c r="CQ11" s="237">
        <f t="shared" si="2"/>
        <v>1242</v>
      </c>
      <c r="CR11" s="223">
        <f t="shared" si="2"/>
        <v>1166</v>
      </c>
      <c r="CS11" s="223">
        <f t="shared" si="2"/>
        <v>1104</v>
      </c>
      <c r="CT11" s="223">
        <f t="shared" si="2"/>
        <v>1037</v>
      </c>
      <c r="CU11" s="223">
        <f t="shared" si="2"/>
        <v>1007</v>
      </c>
      <c r="CV11" s="223">
        <f t="shared" si="2"/>
        <v>952</v>
      </c>
      <c r="CW11" s="223">
        <f t="shared" si="2"/>
        <v>976</v>
      </c>
      <c r="CX11" s="223">
        <f t="shared" si="2"/>
        <v>1079</v>
      </c>
      <c r="CY11" s="223">
        <f t="shared" si="3"/>
        <v>1014</v>
      </c>
      <c r="CZ11" s="223">
        <f t="shared" si="3"/>
        <v>1110</v>
      </c>
      <c r="DA11" s="223">
        <f t="shared" si="3"/>
        <v>1211</v>
      </c>
      <c r="DB11" s="382">
        <f t="shared" si="3"/>
        <v>1334</v>
      </c>
      <c r="DC11" s="382">
        <f t="shared" si="3"/>
        <v>1390</v>
      </c>
      <c r="DD11" s="382">
        <f t="shared" si="3"/>
        <v>1432</v>
      </c>
      <c r="DE11" s="382">
        <f t="shared" si="3"/>
        <v>1501</v>
      </c>
      <c r="DF11" s="382">
        <f t="shared" si="3"/>
        <v>1584</v>
      </c>
      <c r="DG11" s="382">
        <f t="shared" si="3"/>
        <v>1577</v>
      </c>
      <c r="DH11" s="382">
        <f t="shared" si="3"/>
        <v>1603</v>
      </c>
      <c r="DI11" s="382">
        <f t="shared" si="4"/>
        <v>1607</v>
      </c>
      <c r="DJ11" s="382">
        <f t="shared" si="4"/>
        <v>1439</v>
      </c>
      <c r="DK11" s="382">
        <f t="shared" si="4"/>
        <v>1513</v>
      </c>
      <c r="DL11" s="382">
        <f t="shared" si="4"/>
        <v>1677</v>
      </c>
      <c r="DM11" s="382">
        <f t="shared" si="4"/>
        <v>1408</v>
      </c>
      <c r="DN11" s="382">
        <f t="shared" si="4"/>
        <v>1115</v>
      </c>
      <c r="DO11" s="382">
        <f t="shared" si="4"/>
        <v>1078</v>
      </c>
      <c r="DP11" s="382">
        <f t="shared" si="4"/>
        <v>1064</v>
      </c>
      <c r="DQ11" s="382">
        <f t="shared" si="4"/>
        <v>1016</v>
      </c>
      <c r="DR11" s="382"/>
      <c r="DS11" s="382"/>
      <c r="DT11" s="382"/>
      <c r="DU11" s="382"/>
      <c r="DV11" s="382"/>
      <c r="DW11" s="382"/>
      <c r="DX11" s="382"/>
      <c r="DY11" s="382"/>
      <c r="DZ11" s="382"/>
      <c r="EA11" s="264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16914</v>
      </c>
    </row>
    <row r="12" spans="1:132" s="52" customFormat="1" ht="1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>
        <v>18673</v>
      </c>
      <c r="BI12" s="462">
        <v>18753</v>
      </c>
      <c r="BJ12" s="525">
        <v>18777</v>
      </c>
      <c r="BK12" s="100">
        <v>18775</v>
      </c>
      <c r="BL12" s="57"/>
      <c r="BM12" s="194"/>
      <c r="BN12" s="194"/>
      <c r="BO12" s="57"/>
      <c r="BP12" s="194"/>
      <c r="BQ12" s="194"/>
      <c r="BR12" s="194"/>
      <c r="BS12" s="194"/>
      <c r="BT12" s="194"/>
      <c r="BU12" s="54">
        <f t="shared" si="0"/>
        <v>49</v>
      </c>
      <c r="BV12" s="58">
        <f t="shared" si="0"/>
        <v>34</v>
      </c>
      <c r="BW12" s="58">
        <f t="shared" si="0"/>
        <v>90</v>
      </c>
      <c r="BX12" s="58">
        <f t="shared" si="0"/>
        <v>160</v>
      </c>
      <c r="BY12" s="58">
        <f t="shared" si="0"/>
        <v>189</v>
      </c>
      <c r="BZ12" s="58">
        <f t="shared" si="0"/>
        <v>362</v>
      </c>
      <c r="CA12" s="58">
        <f t="shared" si="0"/>
        <v>350</v>
      </c>
      <c r="CB12" s="58">
        <f t="shared" si="0"/>
        <v>301</v>
      </c>
      <c r="CC12" s="58">
        <f t="shared" si="0"/>
        <v>183</v>
      </c>
      <c r="CD12" s="382">
        <f t="shared" si="0"/>
        <v>197</v>
      </c>
      <c r="CE12" s="101">
        <f t="shared" si="1"/>
        <v>187</v>
      </c>
      <c r="CF12" s="58">
        <f t="shared" si="1"/>
        <v>222</v>
      </c>
      <c r="CG12" s="58">
        <f t="shared" si="1"/>
        <v>223</v>
      </c>
      <c r="CH12" s="58">
        <f t="shared" si="1"/>
        <v>233</v>
      </c>
      <c r="CI12" s="58">
        <f t="shared" si="1"/>
        <v>218</v>
      </c>
      <c r="CJ12" s="223">
        <f t="shared" si="1"/>
        <v>176</v>
      </c>
      <c r="CK12" s="223">
        <f t="shared" si="1"/>
        <v>181</v>
      </c>
      <c r="CL12" s="223">
        <f t="shared" si="1"/>
        <v>80</v>
      </c>
      <c r="CM12" s="223">
        <f t="shared" si="1"/>
        <v>38</v>
      </c>
      <c r="CN12" s="223">
        <f t="shared" si="1"/>
        <v>2</v>
      </c>
      <c r="CO12" s="223">
        <f t="shared" si="2"/>
        <v>21</v>
      </c>
      <c r="CP12" s="382">
        <f t="shared" si="2"/>
        <v>62</v>
      </c>
      <c r="CQ12" s="237">
        <f t="shared" si="2"/>
        <v>90</v>
      </c>
      <c r="CR12" s="223">
        <f t="shared" si="2"/>
        <v>57</v>
      </c>
      <c r="CS12" s="223">
        <f t="shared" si="2"/>
        <v>77</v>
      </c>
      <c r="CT12" s="223">
        <f t="shared" si="2"/>
        <v>69</v>
      </c>
      <c r="CU12" s="223">
        <f t="shared" si="2"/>
        <v>74</v>
      </c>
      <c r="CV12" s="223">
        <f t="shared" si="2"/>
        <v>87</v>
      </c>
      <c r="CW12" s="223">
        <f t="shared" si="2"/>
        <v>85</v>
      </c>
      <c r="CX12" s="223">
        <f t="shared" si="2"/>
        <v>58</v>
      </c>
      <c r="CY12" s="223">
        <f t="shared" si="3"/>
        <v>81</v>
      </c>
      <c r="CZ12" s="223">
        <f t="shared" si="3"/>
        <v>82</v>
      </c>
      <c r="DA12" s="223">
        <f t="shared" si="3"/>
        <v>62</v>
      </c>
      <c r="DB12" s="382">
        <f t="shared" si="3"/>
        <v>29</v>
      </c>
      <c r="DC12" s="382">
        <f t="shared" si="3"/>
        <v>-22</v>
      </c>
      <c r="DD12" s="382">
        <f t="shared" si="3"/>
        <v>-20</v>
      </c>
      <c r="DE12" s="382">
        <f t="shared" si="3"/>
        <v>-25</v>
      </c>
      <c r="DF12" s="382">
        <f t="shared" si="3"/>
        <v>-22</v>
      </c>
      <c r="DG12" s="382">
        <f t="shared" si="3"/>
        <v>-33</v>
      </c>
      <c r="DH12" s="382">
        <f t="shared" si="3"/>
        <v>-46</v>
      </c>
      <c r="DI12" s="382">
        <f t="shared" si="4"/>
        <v>-76</v>
      </c>
      <c r="DJ12" s="382">
        <f t="shared" si="4"/>
        <v>-49</v>
      </c>
      <c r="DK12" s="382">
        <f t="shared" si="4"/>
        <v>-68</v>
      </c>
      <c r="DL12" s="382">
        <f t="shared" si="4"/>
        <v>-62</v>
      </c>
      <c r="DM12" s="382">
        <f t="shared" si="4"/>
        <v>-2</v>
      </c>
      <c r="DN12" s="382">
        <f t="shared" si="4"/>
        <v>-11</v>
      </c>
      <c r="DO12" s="382">
        <f t="shared" si="4"/>
        <v>48</v>
      </c>
      <c r="DP12" s="382">
        <f t="shared" si="4"/>
        <v>67</v>
      </c>
      <c r="DQ12" s="382">
        <f t="shared" si="4"/>
        <v>72</v>
      </c>
      <c r="DR12" s="382"/>
      <c r="DS12" s="382"/>
      <c r="DT12" s="382"/>
      <c r="DU12" s="382"/>
      <c r="DV12" s="382"/>
      <c r="DW12" s="382"/>
      <c r="DX12" s="382"/>
      <c r="DY12" s="382"/>
      <c r="DZ12" s="382"/>
      <c r="EA12" s="264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18775</v>
      </c>
    </row>
    <row r="13" spans="1:132" s="52" customFormat="1" ht="1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>
        <v>579</v>
      </c>
      <c r="BI13" s="462">
        <v>579</v>
      </c>
      <c r="BJ13" s="525">
        <v>580</v>
      </c>
      <c r="BK13" s="100">
        <v>580</v>
      </c>
      <c r="BL13" s="57"/>
      <c r="BM13" s="194"/>
      <c r="BN13" s="194"/>
      <c r="BO13" s="57"/>
      <c r="BP13" s="194"/>
      <c r="BQ13" s="194"/>
      <c r="BR13" s="194"/>
      <c r="BS13" s="194"/>
      <c r="BT13" s="194"/>
      <c r="BU13" s="54">
        <f t="shared" si="0"/>
        <v>8</v>
      </c>
      <c r="BV13" s="58">
        <f t="shared" si="0"/>
        <v>10</v>
      </c>
      <c r="BW13" s="58">
        <f t="shared" si="0"/>
        <v>11</v>
      </c>
      <c r="BX13" s="58">
        <f t="shared" si="0"/>
        <v>12</v>
      </c>
      <c r="BY13" s="58">
        <f t="shared" si="0"/>
        <v>11</v>
      </c>
      <c r="BZ13" s="58">
        <f t="shared" si="0"/>
        <v>-68</v>
      </c>
      <c r="CA13" s="58">
        <f t="shared" si="0"/>
        <v>-80</v>
      </c>
      <c r="CB13" s="58">
        <f t="shared" si="0"/>
        <v>-82</v>
      </c>
      <c r="CC13" s="58">
        <f t="shared" si="0"/>
        <v>-85</v>
      </c>
      <c r="CD13" s="382">
        <f t="shared" si="0"/>
        <v>-83</v>
      </c>
      <c r="CE13" s="101">
        <f t="shared" si="1"/>
        <v>-84</v>
      </c>
      <c r="CF13" s="58">
        <f t="shared" si="1"/>
        <v>-82</v>
      </c>
      <c r="CG13" s="58">
        <f t="shared" si="1"/>
        <v>-81</v>
      </c>
      <c r="CH13" s="58">
        <f t="shared" si="1"/>
        <v>-82</v>
      </c>
      <c r="CI13" s="58">
        <f t="shared" si="1"/>
        <v>-82</v>
      </c>
      <c r="CJ13" s="223">
        <f t="shared" si="1"/>
        <v>-78</v>
      </c>
      <c r="CK13" s="223">
        <f t="shared" si="1"/>
        <v>-77</v>
      </c>
      <c r="CL13" s="223">
        <f t="shared" si="1"/>
        <v>-20</v>
      </c>
      <c r="CM13" s="223">
        <f t="shared" si="1"/>
        <v>-12</v>
      </c>
      <c r="CN13" s="223">
        <f t="shared" si="1"/>
        <v>-10</v>
      </c>
      <c r="CO13" s="223">
        <f t="shared" si="2"/>
        <v>-9</v>
      </c>
      <c r="CP13" s="382">
        <f t="shared" si="2"/>
        <v>-11</v>
      </c>
      <c r="CQ13" s="237">
        <f t="shared" si="2"/>
        <v>-10</v>
      </c>
      <c r="CR13" s="223">
        <f t="shared" si="2"/>
        <v>-15</v>
      </c>
      <c r="CS13" s="223">
        <f t="shared" si="2"/>
        <v>-15</v>
      </c>
      <c r="CT13" s="223">
        <f t="shared" si="2"/>
        <v>-15</v>
      </c>
      <c r="CU13" s="223">
        <f t="shared" si="2"/>
        <v>-13</v>
      </c>
      <c r="CV13" s="223">
        <f t="shared" si="2"/>
        <v>-14</v>
      </c>
      <c r="CW13" s="223">
        <f t="shared" si="2"/>
        <v>-15</v>
      </c>
      <c r="CX13" s="223">
        <f t="shared" si="2"/>
        <v>11</v>
      </c>
      <c r="CY13" s="223">
        <f t="shared" si="3"/>
        <v>14</v>
      </c>
      <c r="CZ13" s="223">
        <f t="shared" si="3"/>
        <v>14</v>
      </c>
      <c r="DA13" s="223">
        <f t="shared" si="3"/>
        <v>13</v>
      </c>
      <c r="DB13" s="382">
        <f t="shared" si="3"/>
        <v>15</v>
      </c>
      <c r="DC13" s="382">
        <f t="shared" si="3"/>
        <v>16</v>
      </c>
      <c r="DD13" s="382">
        <f t="shared" si="3"/>
        <v>19</v>
      </c>
      <c r="DE13" s="382">
        <f t="shared" si="3"/>
        <v>19</v>
      </c>
      <c r="DF13" s="382">
        <f t="shared" si="3"/>
        <v>19</v>
      </c>
      <c r="DG13" s="382">
        <f t="shared" si="3"/>
        <v>17</v>
      </c>
      <c r="DH13" s="382">
        <f t="shared" si="3"/>
        <v>17</v>
      </c>
      <c r="DI13" s="382">
        <f t="shared" si="4"/>
        <v>18</v>
      </c>
      <c r="DJ13" s="382">
        <f t="shared" si="4"/>
        <v>-27</v>
      </c>
      <c r="DK13" s="382">
        <f t="shared" si="4"/>
        <v>-26</v>
      </c>
      <c r="DL13" s="382">
        <f t="shared" si="4"/>
        <v>-24</v>
      </c>
      <c r="DM13" s="382">
        <f t="shared" si="4"/>
        <v>-20</v>
      </c>
      <c r="DN13" s="382">
        <f t="shared" si="4"/>
        <v>-19</v>
      </c>
      <c r="DO13" s="382">
        <f t="shared" si="4"/>
        <v>-21</v>
      </c>
      <c r="DP13" s="382">
        <f t="shared" si="4"/>
        <v>-22</v>
      </c>
      <c r="DQ13" s="382">
        <f t="shared" si="4"/>
        <v>-22</v>
      </c>
      <c r="DR13" s="382"/>
      <c r="DS13" s="382"/>
      <c r="DT13" s="382"/>
      <c r="DU13" s="382"/>
      <c r="DV13" s="382"/>
      <c r="DW13" s="382"/>
      <c r="DX13" s="382"/>
      <c r="DY13" s="382"/>
      <c r="DZ13" s="382"/>
      <c r="EA13" s="264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580</v>
      </c>
    </row>
    <row r="14" spans="1:132" s="52" customFormat="1" ht="1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>
        <v>129</v>
      </c>
      <c r="BI14" s="462">
        <v>129</v>
      </c>
      <c r="BJ14" s="525">
        <v>129</v>
      </c>
      <c r="BK14" s="100">
        <v>129</v>
      </c>
      <c r="BL14" s="57"/>
      <c r="BM14" s="194"/>
      <c r="BN14" s="194"/>
      <c r="BO14" s="57"/>
      <c r="BP14" s="194"/>
      <c r="BQ14" s="194"/>
      <c r="BR14" s="194"/>
      <c r="BS14" s="194"/>
      <c r="BT14" s="194"/>
      <c r="BU14" s="54">
        <f t="shared" si="0"/>
        <v>0</v>
      </c>
      <c r="BV14" s="58">
        <f t="shared" si="0"/>
        <v>-1</v>
      </c>
      <c r="BW14" s="58">
        <f t="shared" si="0"/>
        <v>3</v>
      </c>
      <c r="BX14" s="58">
        <f t="shared" si="0"/>
        <v>6</v>
      </c>
      <c r="BY14" s="58">
        <f t="shared" si="0"/>
        <v>6</v>
      </c>
      <c r="BZ14" s="58">
        <f t="shared" si="0"/>
        <v>-24</v>
      </c>
      <c r="CA14" s="58">
        <f t="shared" si="0"/>
        <v>-25</v>
      </c>
      <c r="CB14" s="58">
        <f t="shared" si="0"/>
        <v>-25</v>
      </c>
      <c r="CC14" s="58">
        <f t="shared" si="0"/>
        <v>-22</v>
      </c>
      <c r="CD14" s="382">
        <f t="shared" si="0"/>
        <v>-22</v>
      </c>
      <c r="CE14" s="101">
        <f t="shared" si="1"/>
        <v>-22</v>
      </c>
      <c r="CF14" s="58">
        <f t="shared" si="1"/>
        <v>-22</v>
      </c>
      <c r="CG14" s="58">
        <f t="shared" si="1"/>
        <v>-22</v>
      </c>
      <c r="CH14" s="58">
        <f t="shared" si="1"/>
        <v>-21</v>
      </c>
      <c r="CI14" s="58">
        <f t="shared" si="1"/>
        <v>-25</v>
      </c>
      <c r="CJ14" s="223">
        <f t="shared" si="1"/>
        <v>-28</v>
      </c>
      <c r="CK14" s="223">
        <f t="shared" si="1"/>
        <v>-28</v>
      </c>
      <c r="CL14" s="223">
        <f t="shared" si="1"/>
        <v>-1</v>
      </c>
      <c r="CM14" s="223">
        <f t="shared" si="1"/>
        <v>1</v>
      </c>
      <c r="CN14" s="223">
        <f t="shared" si="1"/>
        <v>2</v>
      </c>
      <c r="CO14" s="223">
        <f t="shared" si="2"/>
        <v>1</v>
      </c>
      <c r="CP14" s="382">
        <f t="shared" si="2"/>
        <v>1</v>
      </c>
      <c r="CQ14" s="237">
        <f t="shared" si="2"/>
        <v>0</v>
      </c>
      <c r="CR14" s="223">
        <f t="shared" si="2"/>
        <v>0</v>
      </c>
      <c r="CS14" s="223">
        <f t="shared" si="2"/>
        <v>-1</v>
      </c>
      <c r="CT14" s="223">
        <f t="shared" si="2"/>
        <v>0</v>
      </c>
      <c r="CU14" s="223">
        <f t="shared" si="2"/>
        <v>-1</v>
      </c>
      <c r="CV14" s="223">
        <f t="shared" si="2"/>
        <v>1</v>
      </c>
      <c r="CW14" s="223">
        <f t="shared" si="2"/>
        <v>2</v>
      </c>
      <c r="CX14" s="223">
        <f t="shared" si="2"/>
        <v>5</v>
      </c>
      <c r="CY14" s="223">
        <f t="shared" si="3"/>
        <v>3</v>
      </c>
      <c r="CZ14" s="223">
        <f t="shared" si="3"/>
        <v>2</v>
      </c>
      <c r="DA14" s="223">
        <f t="shared" si="3"/>
        <v>2</v>
      </c>
      <c r="DB14" s="382">
        <f t="shared" si="3"/>
        <v>1</v>
      </c>
      <c r="DC14" s="382">
        <f t="shared" si="3"/>
        <v>2</v>
      </c>
      <c r="DD14" s="382">
        <f t="shared" si="3"/>
        <v>3</v>
      </c>
      <c r="DE14" s="382">
        <f t="shared" si="3"/>
        <v>4</v>
      </c>
      <c r="DF14" s="382">
        <f t="shared" si="3"/>
        <v>5</v>
      </c>
      <c r="DG14" s="382">
        <f t="shared" si="3"/>
        <v>8</v>
      </c>
      <c r="DH14" s="382">
        <f t="shared" si="3"/>
        <v>6</v>
      </c>
      <c r="DI14" s="382">
        <f t="shared" si="4"/>
        <v>6</v>
      </c>
      <c r="DJ14" s="382">
        <f t="shared" si="4"/>
        <v>2</v>
      </c>
      <c r="DK14" s="382">
        <f t="shared" si="4"/>
        <v>2</v>
      </c>
      <c r="DL14" s="382">
        <f t="shared" si="4"/>
        <v>2</v>
      </c>
      <c r="DM14" s="382">
        <f t="shared" si="4"/>
        <v>1</v>
      </c>
      <c r="DN14" s="382">
        <f t="shared" si="4"/>
        <v>3</v>
      </c>
      <c r="DO14" s="382">
        <f t="shared" si="4"/>
        <v>3</v>
      </c>
      <c r="DP14" s="382">
        <f t="shared" si="4"/>
        <v>2</v>
      </c>
      <c r="DQ14" s="382">
        <f t="shared" si="4"/>
        <v>2</v>
      </c>
      <c r="DR14" s="382"/>
      <c r="DS14" s="382"/>
      <c r="DT14" s="382"/>
      <c r="DU14" s="382"/>
      <c r="DV14" s="382"/>
      <c r="DW14" s="382"/>
      <c r="DX14" s="382"/>
      <c r="DY14" s="382"/>
      <c r="DZ14" s="382"/>
      <c r="EA14" s="264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129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210989</v>
      </c>
      <c r="D15" s="62">
        <f t="shared" si="5"/>
        <v>211184</v>
      </c>
      <c r="E15" s="62">
        <f t="shared" si="5"/>
        <v>211216</v>
      </c>
      <c r="F15" s="62">
        <f t="shared" si="5"/>
        <v>211320</v>
      </c>
      <c r="G15" s="62">
        <f t="shared" si="5"/>
        <v>211471</v>
      </c>
      <c r="H15" s="62">
        <f t="shared" si="5"/>
        <v>211386</v>
      </c>
      <c r="I15" s="62">
        <f t="shared" si="5"/>
        <v>211797</v>
      </c>
      <c r="J15" s="62">
        <f t="shared" si="5"/>
        <v>212399</v>
      </c>
      <c r="K15" s="62">
        <f t="shared" si="5"/>
        <v>213303</v>
      </c>
      <c r="L15" s="63">
        <f t="shared" si="5"/>
        <v>213638</v>
      </c>
      <c r="M15" s="62">
        <f t="shared" si="5"/>
        <v>213960</v>
      </c>
      <c r="N15" s="62">
        <f t="shared" si="5"/>
        <v>214028</v>
      </c>
      <c r="O15" s="62">
        <f t="shared" si="5"/>
        <v>213989</v>
      </c>
      <c r="P15" s="62">
        <f t="shared" si="5"/>
        <v>213928</v>
      </c>
      <c r="Q15" s="62">
        <f t="shared" si="5"/>
        <v>214085</v>
      </c>
      <c r="R15" s="62">
        <f t="shared" si="5"/>
        <v>214204</v>
      </c>
      <c r="S15" s="62">
        <f t="shared" si="5"/>
        <v>214324</v>
      </c>
      <c r="T15" s="62">
        <f t="shared" si="5"/>
        <v>214445</v>
      </c>
      <c r="U15" s="62">
        <f t="shared" si="5"/>
        <v>214588</v>
      </c>
      <c r="V15" s="62">
        <f t="shared" si="5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89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89">
        <v>221031</v>
      </c>
      <c r="BI15" s="463">
        <v>221371</v>
      </c>
      <c r="BJ15" s="526">
        <v>221454</v>
      </c>
      <c r="BK15" s="289">
        <v>221435</v>
      </c>
      <c r="BL15" s="64"/>
      <c r="BM15" s="273"/>
      <c r="BN15" s="273"/>
      <c r="BO15" s="64"/>
      <c r="BP15" s="273"/>
      <c r="BQ15" s="273"/>
      <c r="BR15" s="273"/>
      <c r="BS15" s="273"/>
      <c r="BT15" s="273"/>
      <c r="BU15" s="61">
        <f t="shared" si="6" ref="BU15:BY15">SUM(BU10:BU14)</f>
        <v>3000</v>
      </c>
      <c r="BV15" s="65">
        <f t="shared" si="6"/>
        <v>2744</v>
      </c>
      <c r="BW15" s="65">
        <f t="shared" si="6"/>
        <v>2869</v>
      </c>
      <c r="BX15" s="65">
        <f t="shared" si="6"/>
        <v>2884</v>
      </c>
      <c r="BY15" s="65">
        <f t="shared" si="6"/>
        <v>2853</v>
      </c>
      <c r="BZ15" s="65">
        <f t="shared" si="7" ref="BZ15:CH15">SUM(BZ10:BZ14)</f>
        <v>3059</v>
      </c>
      <c r="CA15" s="65">
        <f t="shared" si="7"/>
        <v>2791</v>
      </c>
      <c r="CB15" s="65">
        <f t="shared" si="7"/>
        <v>2604</v>
      </c>
      <c r="CC15" s="65">
        <f t="shared" si="7"/>
        <v>2181</v>
      </c>
      <c r="CD15" s="383">
        <f t="shared" si="7"/>
        <v>2273</v>
      </c>
      <c r="CE15" s="406">
        <f t="shared" si="7"/>
        <v>2258</v>
      </c>
      <c r="CF15" s="65">
        <f t="shared" si="7"/>
        <v>2450</v>
      </c>
      <c r="CG15" s="65">
        <f t="shared" si="7"/>
        <v>2566</v>
      </c>
      <c r="CH15" s="65">
        <f t="shared" si="7"/>
        <v>2702</v>
      </c>
      <c r="CI15" s="65">
        <f t="shared" si="8" ref="CI15:CJ15">SUM(CI10:CI14)</f>
        <v>2515</v>
      </c>
      <c r="CJ15" s="224">
        <f t="shared" si="8"/>
        <v>2499</v>
      </c>
      <c r="CK15" s="224">
        <f t="shared" si="9" ref="CK15:CL15">SUM(CK10:CK14)</f>
        <v>2280</v>
      </c>
      <c r="CL15" s="224">
        <f t="shared" si="9"/>
        <v>2097</v>
      </c>
      <c r="CM15" s="224">
        <f t="shared" si="10" ref="CM15">SUM(CM10:CM14)</f>
        <v>2053</v>
      </c>
      <c r="CN15" s="224">
        <f t="shared" si="11" ref="CN15:CO15">SUM(CN10:CN14)</f>
        <v>2054</v>
      </c>
      <c r="CO15" s="224">
        <f t="shared" si="11"/>
        <v>2189</v>
      </c>
      <c r="CP15" s="383">
        <f t="shared" si="12" ref="CP15:CQ15">SUM(CP10:CP14)</f>
        <v>2244</v>
      </c>
      <c r="CQ15" s="345">
        <f t="shared" si="12"/>
        <v>2338</v>
      </c>
      <c r="CR15" s="224">
        <f t="shared" si="13" ref="CR15">SUM(CR10:CR14)</f>
        <v>2100</v>
      </c>
      <c r="CS15" s="224">
        <f t="shared" si="14" ref="CS15">SUM(CS10:CS14)</f>
        <v>2098</v>
      </c>
      <c r="CT15" s="224">
        <f t="shared" si="15" ref="CT15">SUM(CT10:CT14)</f>
        <v>1997</v>
      </c>
      <c r="CU15" s="224">
        <f t="shared" si="16" ref="CU15">SUM(CU10:CU14)</f>
        <v>1941</v>
      </c>
      <c r="CV15" s="224">
        <f t="shared" si="17" ref="CV15">SUM(CV10:CV14)</f>
        <v>1796</v>
      </c>
      <c r="CW15" s="224">
        <f t="shared" si="18" ref="CW15">SUM(CW10:CW14)</f>
        <v>1834</v>
      </c>
      <c r="CX15" s="224">
        <f t="shared" si="19" ref="CX15">SUM(CX10:CX14)</f>
        <v>1965</v>
      </c>
      <c r="CY15" s="224">
        <f t="shared" si="20" ref="CY15">SUM(CY10:CY14)</f>
        <v>1878</v>
      </c>
      <c r="CZ15" s="224">
        <f t="shared" si="21" ref="CZ15">SUM(CZ10:CZ14)</f>
        <v>1781</v>
      </c>
      <c r="DA15" s="224">
        <f t="shared" si="22" ref="DA15">SUM(DA10:DA14)</f>
        <v>1697</v>
      </c>
      <c r="DB15" s="383">
        <f t="shared" si="23" ref="DB15">SUM(DB10:DB14)</f>
        <v>1708</v>
      </c>
      <c r="DC15" s="383">
        <f t="shared" si="24" ref="DC15">SUM(DC10:DC14)</f>
        <v>1573</v>
      </c>
      <c r="DD15" s="383">
        <f t="shared" si="25" ref="DD15">SUM(DD10:DD14)</f>
        <v>1617</v>
      </c>
      <c r="DE15" s="383">
        <f t="shared" si="26" ref="DE15">SUM(DE10:DE14)</f>
        <v>1667</v>
      </c>
      <c r="DF15" s="383">
        <f t="shared" si="27" ref="DF15:DG15">SUM(DF10:DF14)</f>
        <v>1579</v>
      </c>
      <c r="DG15" s="383">
        <f t="shared" si="27"/>
        <v>1694</v>
      </c>
      <c r="DH15" s="383">
        <f t="shared" si="28" ref="DH15">SUM(DH10:DH14)</f>
        <v>1640</v>
      </c>
      <c r="DI15" s="383">
        <f t="shared" si="29" ref="DI15">SUM(DI10:DI14)</f>
        <v>1509</v>
      </c>
      <c r="DJ15" s="383">
        <f t="shared" si="30" ref="DJ15:DK15">SUM(DJ10:DJ14)</f>
        <v>1401</v>
      </c>
      <c r="DK15" s="383">
        <f t="shared" si="30"/>
        <v>1310</v>
      </c>
      <c r="DL15" s="383">
        <f t="shared" si="31" ref="DL15:DM15">SUM(DL10:DL14)</f>
        <v>1465</v>
      </c>
      <c r="DM15" s="383">
        <f t="shared" si="31"/>
        <v>1348</v>
      </c>
      <c r="DN15" s="383">
        <f t="shared" si="32" ref="DN15:DO15">SUM(DN10:DN14)</f>
        <v>1168</v>
      </c>
      <c r="DO15" s="383">
        <f t="shared" si="32"/>
        <v>1242</v>
      </c>
      <c r="DP15" s="383">
        <f t="shared" si="33" ref="DP15:DQ15">SUM(DP10:DP14)</f>
        <v>1259</v>
      </c>
      <c r="DQ15" s="383">
        <f t="shared" si="33"/>
        <v>1115</v>
      </c>
      <c r="DR15" s="383"/>
      <c r="DS15" s="383"/>
      <c r="DT15" s="383"/>
      <c r="DU15" s="383"/>
      <c r="DV15" s="383"/>
      <c r="DW15" s="383"/>
      <c r="DX15" s="383"/>
      <c r="DY15" s="383"/>
      <c r="DZ15" s="383"/>
      <c r="EA15" s="265"/>
      <c r="EB15" s="78">
        <f>SUM(EB10:EB14)</f>
        <v>221435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61"/>
      <c r="BJ16" s="524"/>
      <c r="BK16" s="288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25"/>
      <c r="CO16" s="225"/>
      <c r="CP16" s="384"/>
      <c r="CQ16" s="346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384"/>
      <c r="DM16" s="384"/>
      <c r="DN16" s="384"/>
      <c r="DO16" s="384"/>
      <c r="DP16" s="384"/>
      <c r="DQ16" s="384"/>
      <c r="DR16" s="384"/>
      <c r="DS16" s="384"/>
      <c r="DT16" s="384"/>
      <c r="DU16" s="384"/>
      <c r="DV16" s="384"/>
      <c r="DW16" s="384"/>
      <c r="DX16" s="384"/>
      <c r="DY16" s="384"/>
      <c r="DZ16" s="384"/>
      <c r="EA16" s="264"/>
      <c r="EB16" s="71"/>
    </row>
    <row r="17" spans="1:132" s="52" customFormat="1" ht="1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1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1">
        <v>21036</v>
      </c>
      <c r="BI17" s="464">
        <v>20875</v>
      </c>
      <c r="BJ17" s="528">
        <v>23534</v>
      </c>
      <c r="BK17" s="291">
        <v>23051</v>
      </c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4" ref="BU17:CD21">O17-C17</f>
        <v>979</v>
      </c>
      <c r="BV17" s="77">
        <f t="shared" si="34"/>
        <v>-210</v>
      </c>
      <c r="BW17" s="77">
        <f t="shared" si="34"/>
        <v>-859</v>
      </c>
      <c r="BX17" s="77">
        <f t="shared" si="34"/>
        <v>1011</v>
      </c>
      <c r="BY17" s="77">
        <f t="shared" si="34"/>
        <v>-1419</v>
      </c>
      <c r="BZ17" s="77">
        <f t="shared" si="34"/>
        <v>273</v>
      </c>
      <c r="CA17" s="77">
        <f t="shared" si="34"/>
        <v>922</v>
      </c>
      <c r="CB17" s="77">
        <f t="shared" si="34"/>
        <v>1564</v>
      </c>
      <c r="CC17" s="77">
        <f t="shared" si="34"/>
        <v>825</v>
      </c>
      <c r="CD17" s="385">
        <f t="shared" si="34"/>
        <v>741</v>
      </c>
      <c r="CE17" s="408">
        <f t="shared" si="35" ref="CE17:CN21">Y17-M17</f>
        <v>148</v>
      </c>
      <c r="CF17" s="77">
        <f t="shared" si="35"/>
        <v>-518</v>
      </c>
      <c r="CG17" s="77">
        <f t="shared" si="35"/>
        <v>-2145</v>
      </c>
      <c r="CH17" s="77">
        <f t="shared" si="35"/>
        <v>-2886</v>
      </c>
      <c r="CI17" s="77">
        <f t="shared" si="35"/>
        <v>-2085</v>
      </c>
      <c r="CJ17" s="226">
        <f t="shared" si="35"/>
        <v>-2229</v>
      </c>
      <c r="CK17" s="226">
        <f t="shared" si="35"/>
        <v>-2490</v>
      </c>
      <c r="CL17" s="226">
        <f t="shared" si="35"/>
        <v>-2355</v>
      </c>
      <c r="CM17" s="226">
        <f t="shared" si="35"/>
        <v>-1766</v>
      </c>
      <c r="CN17" s="226">
        <f t="shared" si="35"/>
        <v>-1160</v>
      </c>
      <c r="CO17" s="226">
        <f t="shared" si="36" ref="CO17:CX21">AI17-W17</f>
        <v>-461</v>
      </c>
      <c r="CP17" s="385">
        <f t="shared" si="36"/>
        <v>-2429</v>
      </c>
      <c r="CQ17" s="347">
        <f t="shared" si="36"/>
        <v>481</v>
      </c>
      <c r="CR17" s="226">
        <f t="shared" si="36"/>
        <v>-358</v>
      </c>
      <c r="CS17" s="226">
        <f t="shared" si="36"/>
        <v>-289</v>
      </c>
      <c r="CT17" s="226">
        <f t="shared" si="36"/>
        <v>-537</v>
      </c>
      <c r="CU17" s="226">
        <f t="shared" si="36"/>
        <v>-500</v>
      </c>
      <c r="CV17" s="226">
        <f t="shared" si="36"/>
        <v>-395</v>
      </c>
      <c r="CW17" s="226">
        <f t="shared" si="36"/>
        <v>350</v>
      </c>
      <c r="CX17" s="226">
        <f t="shared" si="36"/>
        <v>-519</v>
      </c>
      <c r="CY17" s="226">
        <f t="shared" si="37" ref="CY17:DH21">AS17-AG17</f>
        <v>93</v>
      </c>
      <c r="CZ17" s="226">
        <f t="shared" si="37"/>
        <v>-2560</v>
      </c>
      <c r="DA17" s="226">
        <f t="shared" si="37"/>
        <v>-1816</v>
      </c>
      <c r="DB17" s="385">
        <f t="shared" si="37"/>
        <v>729</v>
      </c>
      <c r="DC17" s="385">
        <f t="shared" si="37"/>
        <v>-720</v>
      </c>
      <c r="DD17" s="385">
        <f t="shared" si="37"/>
        <v>-92</v>
      </c>
      <c r="DE17" s="385">
        <f t="shared" si="37"/>
        <v>253</v>
      </c>
      <c r="DF17" s="385">
        <f t="shared" si="37"/>
        <v>62</v>
      </c>
      <c r="DG17" s="385">
        <f t="shared" si="37"/>
        <v>-170</v>
      </c>
      <c r="DH17" s="385">
        <f t="shared" si="37"/>
        <v>101</v>
      </c>
      <c r="DI17" s="385">
        <f t="shared" si="38" ref="DI17:DQ21">BC17-AQ17</f>
        <v>132</v>
      </c>
      <c r="DJ17" s="385">
        <f t="shared" si="38"/>
        <v>629</v>
      </c>
      <c r="DK17" s="385">
        <f t="shared" si="38"/>
        <v>-2013</v>
      </c>
      <c r="DL17" s="385">
        <f t="shared" si="38"/>
        <v>28</v>
      </c>
      <c r="DM17" s="385">
        <f t="shared" si="38"/>
        <v>706</v>
      </c>
      <c r="DN17" s="385">
        <f t="shared" si="38"/>
        <v>-1698</v>
      </c>
      <c r="DO17" s="385">
        <f t="shared" si="38"/>
        <v>-791</v>
      </c>
      <c r="DP17" s="385">
        <f t="shared" si="38"/>
        <v>746</v>
      </c>
      <c r="DQ17" s="385">
        <f t="shared" si="38"/>
        <v>-768</v>
      </c>
      <c r="DR17" s="385"/>
      <c r="DS17" s="385"/>
      <c r="DT17" s="385"/>
      <c r="DU17" s="385"/>
      <c r="DV17" s="385"/>
      <c r="DW17" s="385"/>
      <c r="DX17" s="385"/>
      <c r="DY17" s="385"/>
      <c r="DZ17" s="385"/>
      <c r="EA17" s="264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23051</v>
      </c>
    </row>
    <row r="18" spans="1:132" s="52" customFormat="1" ht="1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1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1">
        <v>6532</v>
      </c>
      <c r="BI18" s="464">
        <v>6531</v>
      </c>
      <c r="BJ18" s="528">
        <v>6979</v>
      </c>
      <c r="BK18" s="291">
        <v>6705</v>
      </c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4"/>
        <v>95</v>
      </c>
      <c r="BV18" s="77">
        <f t="shared" si="34"/>
        <v>12</v>
      </c>
      <c r="BW18" s="77">
        <f t="shared" si="34"/>
        <v>-356</v>
      </c>
      <c r="BX18" s="77">
        <f t="shared" si="34"/>
        <v>-170</v>
      </c>
      <c r="BY18" s="77">
        <f t="shared" si="34"/>
        <v>61</v>
      </c>
      <c r="BZ18" s="77">
        <f t="shared" si="34"/>
        <v>76</v>
      </c>
      <c r="CA18" s="77">
        <f t="shared" si="34"/>
        <v>312</v>
      </c>
      <c r="CB18" s="77">
        <f t="shared" si="34"/>
        <v>378</v>
      </c>
      <c r="CC18" s="77">
        <f t="shared" si="34"/>
        <v>681</v>
      </c>
      <c r="CD18" s="385">
        <f t="shared" si="34"/>
        <v>726</v>
      </c>
      <c r="CE18" s="408">
        <f t="shared" si="35"/>
        <v>664</v>
      </c>
      <c r="CF18" s="77">
        <f t="shared" si="35"/>
        <v>663</v>
      </c>
      <c r="CG18" s="77">
        <f t="shared" si="35"/>
        <v>728</v>
      </c>
      <c r="CH18" s="77">
        <f t="shared" si="35"/>
        <v>907</v>
      </c>
      <c r="CI18" s="77">
        <f t="shared" si="35"/>
        <v>695</v>
      </c>
      <c r="CJ18" s="226">
        <f t="shared" si="35"/>
        <v>1041</v>
      </c>
      <c r="CK18" s="226">
        <f t="shared" si="35"/>
        <v>284</v>
      </c>
      <c r="CL18" s="226">
        <f t="shared" si="35"/>
        <v>334</v>
      </c>
      <c r="CM18" s="226">
        <f t="shared" si="35"/>
        <v>214</v>
      </c>
      <c r="CN18" s="226">
        <f t="shared" si="35"/>
        <v>325</v>
      </c>
      <c r="CO18" s="226">
        <f t="shared" si="36"/>
        <v>-1110</v>
      </c>
      <c r="CP18" s="385">
        <f t="shared" si="36"/>
        <v>-1155</v>
      </c>
      <c r="CQ18" s="347">
        <f t="shared" si="36"/>
        <v>-113</v>
      </c>
      <c r="CR18" s="226">
        <f t="shared" si="36"/>
        <v>116</v>
      </c>
      <c r="CS18" s="226">
        <f t="shared" si="36"/>
        <v>122</v>
      </c>
      <c r="CT18" s="226">
        <f t="shared" si="36"/>
        <v>-144</v>
      </c>
      <c r="CU18" s="226">
        <f t="shared" si="36"/>
        <v>-104</v>
      </c>
      <c r="CV18" s="226">
        <f t="shared" si="36"/>
        <v>-422</v>
      </c>
      <c r="CW18" s="226">
        <f t="shared" si="36"/>
        <v>-137</v>
      </c>
      <c r="CX18" s="226">
        <f t="shared" si="36"/>
        <v>-134</v>
      </c>
      <c r="CY18" s="226">
        <f t="shared" si="37"/>
        <v>-35</v>
      </c>
      <c r="CZ18" s="226">
        <f t="shared" si="37"/>
        <v>-374</v>
      </c>
      <c r="DA18" s="226">
        <f t="shared" si="37"/>
        <v>1071</v>
      </c>
      <c r="DB18" s="385">
        <f t="shared" si="37"/>
        <v>1387</v>
      </c>
      <c r="DC18" s="385">
        <f t="shared" si="37"/>
        <v>1144</v>
      </c>
      <c r="DD18" s="385">
        <f t="shared" si="37"/>
        <v>930</v>
      </c>
      <c r="DE18" s="385">
        <f t="shared" si="37"/>
        <v>836</v>
      </c>
      <c r="DF18" s="385">
        <f t="shared" si="37"/>
        <v>723</v>
      </c>
      <c r="DG18" s="385">
        <f t="shared" si="37"/>
        <v>671</v>
      </c>
      <c r="DH18" s="385">
        <f t="shared" si="37"/>
        <v>812</v>
      </c>
      <c r="DI18" s="385">
        <f t="shared" si="38"/>
        <v>801</v>
      </c>
      <c r="DJ18" s="385">
        <f t="shared" si="38"/>
        <v>710</v>
      </c>
      <c r="DK18" s="385">
        <f t="shared" si="38"/>
        <v>557</v>
      </c>
      <c r="DL18" s="385">
        <f t="shared" si="38"/>
        <v>764</v>
      </c>
      <c r="DM18" s="385">
        <f t="shared" si="38"/>
        <v>515</v>
      </c>
      <c r="DN18" s="385">
        <f t="shared" si="38"/>
        <v>513</v>
      </c>
      <c r="DO18" s="385">
        <f t="shared" si="38"/>
        <v>485</v>
      </c>
      <c r="DP18" s="385">
        <f t="shared" si="38"/>
        <v>907</v>
      </c>
      <c r="DQ18" s="385">
        <f t="shared" si="38"/>
        <v>546</v>
      </c>
      <c r="DR18" s="385"/>
      <c r="DS18" s="385"/>
      <c r="DT18" s="385"/>
      <c r="DU18" s="385"/>
      <c r="DV18" s="385"/>
      <c r="DW18" s="385"/>
      <c r="DX18" s="385"/>
      <c r="DY18" s="385"/>
      <c r="DZ18" s="385"/>
      <c r="EA18" s="264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6705</v>
      </c>
    </row>
    <row r="19" spans="1:132" s="52" customFormat="1" ht="1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1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1">
        <v>2985</v>
      </c>
      <c r="BI19" s="464">
        <v>2793</v>
      </c>
      <c r="BJ19" s="528">
        <v>3076</v>
      </c>
      <c r="BK19" s="291">
        <v>2976</v>
      </c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4"/>
        <v>79</v>
      </c>
      <c r="BV19" s="77">
        <f t="shared" si="34"/>
        <v>884</v>
      </c>
      <c r="BW19" s="77">
        <f t="shared" si="34"/>
        <v>756</v>
      </c>
      <c r="BX19" s="77">
        <f t="shared" si="34"/>
        <v>845</v>
      </c>
      <c r="BY19" s="77">
        <f t="shared" si="34"/>
        <v>193</v>
      </c>
      <c r="BZ19" s="77">
        <f t="shared" si="34"/>
        <v>580</v>
      </c>
      <c r="CA19" s="77">
        <f t="shared" si="34"/>
        <v>437</v>
      </c>
      <c r="CB19" s="77">
        <f t="shared" si="34"/>
        <v>567</v>
      </c>
      <c r="CC19" s="77">
        <f t="shared" si="34"/>
        <v>393</v>
      </c>
      <c r="CD19" s="385">
        <f t="shared" si="34"/>
        <v>10</v>
      </c>
      <c r="CE19" s="408">
        <f t="shared" si="35"/>
        <v>681</v>
      </c>
      <c r="CF19" s="77">
        <f t="shared" si="35"/>
        <v>91</v>
      </c>
      <c r="CG19" s="77">
        <f t="shared" si="35"/>
        <v>-361</v>
      </c>
      <c r="CH19" s="77">
        <f t="shared" si="35"/>
        <v>-1505</v>
      </c>
      <c r="CI19" s="77">
        <f t="shared" si="35"/>
        <v>-1136</v>
      </c>
      <c r="CJ19" s="226">
        <f t="shared" si="35"/>
        <v>-656</v>
      </c>
      <c r="CK19" s="226">
        <f t="shared" si="35"/>
        <v>-213</v>
      </c>
      <c r="CL19" s="226">
        <f t="shared" si="35"/>
        <v>-442</v>
      </c>
      <c r="CM19" s="226">
        <f t="shared" si="35"/>
        <v>-139</v>
      </c>
      <c r="CN19" s="226">
        <f t="shared" si="35"/>
        <v>582</v>
      </c>
      <c r="CO19" s="226">
        <f t="shared" si="36"/>
        <v>712</v>
      </c>
      <c r="CP19" s="385">
        <f t="shared" si="36"/>
        <v>473</v>
      </c>
      <c r="CQ19" s="347">
        <f t="shared" si="36"/>
        <v>1166</v>
      </c>
      <c r="CR19" s="226">
        <f t="shared" si="36"/>
        <v>808</v>
      </c>
      <c r="CS19" s="226">
        <f t="shared" si="36"/>
        <v>1080</v>
      </c>
      <c r="CT19" s="226">
        <f t="shared" si="36"/>
        <v>710</v>
      </c>
      <c r="CU19" s="226">
        <f t="shared" si="36"/>
        <v>600</v>
      </c>
      <c r="CV19" s="226">
        <f t="shared" si="36"/>
        <v>538</v>
      </c>
      <c r="CW19" s="226">
        <f t="shared" si="36"/>
        <v>267</v>
      </c>
      <c r="CX19" s="226">
        <f t="shared" si="36"/>
        <v>384</v>
      </c>
      <c r="CY19" s="226">
        <f t="shared" si="37"/>
        <v>442</v>
      </c>
      <c r="CZ19" s="226">
        <f t="shared" si="37"/>
        <v>-643</v>
      </c>
      <c r="DA19" s="226">
        <f t="shared" si="37"/>
        <v>-921</v>
      </c>
      <c r="DB19" s="385">
        <f t="shared" si="37"/>
        <v>-351</v>
      </c>
      <c r="DC19" s="385">
        <f t="shared" si="37"/>
        <v>-1495</v>
      </c>
      <c r="DD19" s="385">
        <f t="shared" si="37"/>
        <v>-1123</v>
      </c>
      <c r="DE19" s="385">
        <f t="shared" si="37"/>
        <v>-755</v>
      </c>
      <c r="DF19" s="385">
        <f t="shared" si="37"/>
        <v>-568</v>
      </c>
      <c r="DG19" s="385">
        <f t="shared" si="37"/>
        <v>-314</v>
      </c>
      <c r="DH19" s="385">
        <f t="shared" si="37"/>
        <v>-520</v>
      </c>
      <c r="DI19" s="385">
        <f t="shared" si="38"/>
        <v>-228</v>
      </c>
      <c r="DJ19" s="385">
        <f t="shared" si="38"/>
        <v>-264</v>
      </c>
      <c r="DK19" s="385">
        <f t="shared" si="38"/>
        <v>-516</v>
      </c>
      <c r="DL19" s="385">
        <f t="shared" si="38"/>
        <v>-218</v>
      </c>
      <c r="DM19" s="385">
        <f t="shared" si="38"/>
        <v>12</v>
      </c>
      <c r="DN19" s="385">
        <f t="shared" si="38"/>
        <v>-196</v>
      </c>
      <c r="DO19" s="385">
        <f t="shared" si="38"/>
        <v>-142</v>
      </c>
      <c r="DP19" s="385">
        <f t="shared" si="38"/>
        <v>272</v>
      </c>
      <c r="DQ19" s="385">
        <f t="shared" si="38"/>
        <v>-78</v>
      </c>
      <c r="DR19" s="385"/>
      <c r="DS19" s="385"/>
      <c r="DT19" s="385"/>
      <c r="DU19" s="385"/>
      <c r="DV19" s="385"/>
      <c r="DW19" s="385"/>
      <c r="DX19" s="385"/>
      <c r="DY19" s="385"/>
      <c r="DZ19" s="385"/>
      <c r="EA19" s="264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2976</v>
      </c>
    </row>
    <row r="20" spans="1:132" s="52" customFormat="1" ht="1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1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1">
        <v>139</v>
      </c>
      <c r="BI20" s="464">
        <v>144</v>
      </c>
      <c r="BJ20" s="528">
        <v>144</v>
      </c>
      <c r="BK20" s="291">
        <v>128</v>
      </c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4"/>
        <v>16</v>
      </c>
      <c r="BV20" s="77">
        <f t="shared" si="34"/>
        <v>26</v>
      </c>
      <c r="BW20" s="77">
        <f t="shared" si="34"/>
        <v>47</v>
      </c>
      <c r="BX20" s="77">
        <f t="shared" si="34"/>
        <v>45</v>
      </c>
      <c r="BY20" s="77">
        <f t="shared" si="34"/>
        <v>16</v>
      </c>
      <c r="BZ20" s="77">
        <f t="shared" si="34"/>
        <v>35</v>
      </c>
      <c r="CA20" s="77">
        <f t="shared" si="34"/>
        <v>14</v>
      </c>
      <c r="CB20" s="77">
        <f t="shared" si="34"/>
        <v>12</v>
      </c>
      <c r="CC20" s="77">
        <f t="shared" si="34"/>
        <v>23</v>
      </c>
      <c r="CD20" s="385">
        <f t="shared" si="34"/>
        <v>-32</v>
      </c>
      <c r="CE20" s="408">
        <f t="shared" si="35"/>
        <v>26</v>
      </c>
      <c r="CF20" s="77">
        <f t="shared" si="35"/>
        <v>-10</v>
      </c>
      <c r="CG20" s="77">
        <f t="shared" si="35"/>
        <v>-38</v>
      </c>
      <c r="CH20" s="77">
        <f t="shared" si="35"/>
        <v>-85</v>
      </c>
      <c r="CI20" s="77">
        <f t="shared" si="35"/>
        <v>-76</v>
      </c>
      <c r="CJ20" s="226">
        <f t="shared" si="35"/>
        <v>-44</v>
      </c>
      <c r="CK20" s="226">
        <f t="shared" si="35"/>
        <v>-39</v>
      </c>
      <c r="CL20" s="226">
        <f t="shared" si="35"/>
        <v>-45</v>
      </c>
      <c r="CM20" s="226">
        <f t="shared" si="35"/>
        <v>14</v>
      </c>
      <c r="CN20" s="226">
        <f t="shared" si="35"/>
        <v>49</v>
      </c>
      <c r="CO20" s="226">
        <f t="shared" si="36"/>
        <v>44</v>
      </c>
      <c r="CP20" s="385">
        <f t="shared" si="36"/>
        <v>65</v>
      </c>
      <c r="CQ20" s="347">
        <f t="shared" si="36"/>
        <v>63</v>
      </c>
      <c r="CR20" s="226">
        <f t="shared" si="36"/>
        <v>56</v>
      </c>
      <c r="CS20" s="226">
        <f t="shared" si="36"/>
        <v>49</v>
      </c>
      <c r="CT20" s="226">
        <f t="shared" si="36"/>
        <v>44</v>
      </c>
      <c r="CU20" s="226">
        <f t="shared" si="36"/>
        <v>40</v>
      </c>
      <c r="CV20" s="226">
        <f t="shared" si="36"/>
        <v>47</v>
      </c>
      <c r="CW20" s="226">
        <f t="shared" si="36"/>
        <v>25</v>
      </c>
      <c r="CX20" s="226">
        <f t="shared" si="36"/>
        <v>45</v>
      </c>
      <c r="CY20" s="226">
        <f t="shared" si="37"/>
        <v>14</v>
      </c>
      <c r="CZ20" s="226">
        <f t="shared" si="37"/>
        <v>-20</v>
      </c>
      <c r="DA20" s="226">
        <f t="shared" si="37"/>
        <v>-50</v>
      </c>
      <c r="DB20" s="385">
        <f t="shared" si="37"/>
        <v>-48</v>
      </c>
      <c r="DC20" s="385">
        <f t="shared" si="37"/>
        <v>-60</v>
      </c>
      <c r="DD20" s="385">
        <f t="shared" si="37"/>
        <v>-79</v>
      </c>
      <c r="DE20" s="385">
        <f t="shared" si="37"/>
        <v>-46</v>
      </c>
      <c r="DF20" s="385">
        <f t="shared" si="37"/>
        <v>-23</v>
      </c>
      <c r="DG20" s="385">
        <f t="shared" si="37"/>
        <v>-9</v>
      </c>
      <c r="DH20" s="385">
        <f t="shared" si="37"/>
        <v>-29</v>
      </c>
      <c r="DI20" s="385">
        <f t="shared" si="38"/>
        <v>-21</v>
      </c>
      <c r="DJ20" s="385">
        <f t="shared" si="38"/>
        <v>-21</v>
      </c>
      <c r="DK20" s="385">
        <f t="shared" si="38"/>
        <v>-36</v>
      </c>
      <c r="DL20" s="385">
        <f t="shared" si="38"/>
        <v>-19</v>
      </c>
      <c r="DM20" s="385">
        <f t="shared" si="38"/>
        <v>16</v>
      </c>
      <c r="DN20" s="385">
        <f t="shared" si="38"/>
        <v>10</v>
      </c>
      <c r="DO20" s="385">
        <f t="shared" si="38"/>
        <v>10</v>
      </c>
      <c r="DP20" s="385">
        <f t="shared" si="38"/>
        <v>49</v>
      </c>
      <c r="DQ20" s="385">
        <f t="shared" si="38"/>
        <v>21</v>
      </c>
      <c r="DR20" s="385"/>
      <c r="DS20" s="385"/>
      <c r="DT20" s="385"/>
      <c r="DU20" s="385"/>
      <c r="DV20" s="385"/>
      <c r="DW20" s="385"/>
      <c r="DX20" s="385"/>
      <c r="DY20" s="385"/>
      <c r="DZ20" s="385"/>
      <c r="EA20" s="264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128</v>
      </c>
    </row>
    <row r="21" spans="1:132" s="52" customFormat="1" ht="1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1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1">
        <v>16</v>
      </c>
      <c r="BI21" s="464">
        <v>19</v>
      </c>
      <c r="BJ21" s="528">
        <v>21</v>
      </c>
      <c r="BK21" s="291">
        <v>24</v>
      </c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4"/>
        <v>6</v>
      </c>
      <c r="BV21" s="77">
        <f t="shared" si="34"/>
        <v>5</v>
      </c>
      <c r="BW21" s="77">
        <f t="shared" si="34"/>
        <v>-9</v>
      </c>
      <c r="BX21" s="77">
        <f t="shared" si="34"/>
        <v>7</v>
      </c>
      <c r="BY21" s="77">
        <f t="shared" si="34"/>
        <v>20</v>
      </c>
      <c r="BZ21" s="77">
        <f t="shared" si="34"/>
        <v>10</v>
      </c>
      <c r="CA21" s="77">
        <f t="shared" si="34"/>
        <v>7</v>
      </c>
      <c r="CB21" s="77">
        <f t="shared" si="34"/>
        <v>11</v>
      </c>
      <c r="CC21" s="77">
        <f t="shared" si="34"/>
        <v>7</v>
      </c>
      <c r="CD21" s="385">
        <f t="shared" si="34"/>
        <v>-5</v>
      </c>
      <c r="CE21" s="408">
        <f t="shared" si="35"/>
        <v>2</v>
      </c>
      <c r="CF21" s="77">
        <f t="shared" si="35"/>
        <v>-4</v>
      </c>
      <c r="CG21" s="77">
        <f t="shared" si="35"/>
        <v>-10</v>
      </c>
      <c r="CH21" s="77">
        <f t="shared" si="35"/>
        <v>-15</v>
      </c>
      <c r="CI21" s="77">
        <f t="shared" si="35"/>
        <v>-6</v>
      </c>
      <c r="CJ21" s="226">
        <f t="shared" si="35"/>
        <v>2</v>
      </c>
      <c r="CK21" s="226">
        <f t="shared" si="35"/>
        <v>-19</v>
      </c>
      <c r="CL21" s="226">
        <f t="shared" si="35"/>
        <v>-2</v>
      </c>
      <c r="CM21" s="226">
        <f t="shared" si="35"/>
        <v>-1</v>
      </c>
      <c r="CN21" s="226">
        <f t="shared" si="35"/>
        <v>4</v>
      </c>
      <c r="CO21" s="226">
        <f t="shared" si="36"/>
        <v>6</v>
      </c>
      <c r="CP21" s="385">
        <f t="shared" si="36"/>
        <v>14</v>
      </c>
      <c r="CQ21" s="347">
        <f t="shared" si="36"/>
        <v>16</v>
      </c>
      <c r="CR21" s="226">
        <f t="shared" si="36"/>
        <v>7</v>
      </c>
      <c r="CS21" s="226">
        <f t="shared" si="36"/>
        <v>14</v>
      </c>
      <c r="CT21" s="226">
        <f t="shared" si="36"/>
        <v>5</v>
      </c>
      <c r="CU21" s="226">
        <f t="shared" si="36"/>
        <v>9</v>
      </c>
      <c r="CV21" s="226">
        <f t="shared" si="36"/>
        <v>6</v>
      </c>
      <c r="CW21" s="226">
        <f t="shared" si="36"/>
        <v>4</v>
      </c>
      <c r="CX21" s="226">
        <f t="shared" si="36"/>
        <v>1</v>
      </c>
      <c r="CY21" s="226">
        <f t="shared" si="37"/>
        <v>5</v>
      </c>
      <c r="CZ21" s="226">
        <f t="shared" si="37"/>
        <v>-5</v>
      </c>
      <c r="DA21" s="226">
        <f t="shared" si="37"/>
        <v>-3</v>
      </c>
      <c r="DB21" s="385">
        <f t="shared" si="37"/>
        <v>1</v>
      </c>
      <c r="DC21" s="385">
        <f t="shared" si="37"/>
        <v>0</v>
      </c>
      <c r="DD21" s="385">
        <f t="shared" si="37"/>
        <v>1</v>
      </c>
      <c r="DE21" s="385">
        <f t="shared" si="37"/>
        <v>-9</v>
      </c>
      <c r="DF21" s="385">
        <f t="shared" si="37"/>
        <v>-4</v>
      </c>
      <c r="DG21" s="385">
        <f t="shared" si="37"/>
        <v>-2</v>
      </c>
      <c r="DH21" s="385">
        <f t="shared" si="37"/>
        <v>-9</v>
      </c>
      <c r="DI21" s="385">
        <f t="shared" si="38"/>
        <v>-2</v>
      </c>
      <c r="DJ21" s="385">
        <f t="shared" si="38"/>
        <v>2</v>
      </c>
      <c r="DK21" s="385">
        <f t="shared" si="38"/>
        <v>-8</v>
      </c>
      <c r="DL21" s="385">
        <f t="shared" si="38"/>
        <v>-6</v>
      </c>
      <c r="DM21" s="385">
        <f t="shared" si="38"/>
        <v>-13</v>
      </c>
      <c r="DN21" s="385">
        <f t="shared" si="38"/>
        <v>-14</v>
      </c>
      <c r="DO21" s="385">
        <f t="shared" si="38"/>
        <v>-14</v>
      </c>
      <c r="DP21" s="385">
        <f t="shared" si="38"/>
        <v>-2</v>
      </c>
      <c r="DQ21" s="385">
        <f t="shared" si="38"/>
        <v>6</v>
      </c>
      <c r="DR21" s="385"/>
      <c r="DS21" s="385"/>
      <c r="DT21" s="385"/>
      <c r="DU21" s="385"/>
      <c r="DV21" s="385"/>
      <c r="DW21" s="385"/>
      <c r="DX21" s="385"/>
      <c r="DY21" s="385"/>
      <c r="DZ21" s="385"/>
      <c r="EA21" s="264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24</v>
      </c>
    </row>
    <row r="22" spans="1:132" s="66" customFormat="1" ht="15">
      <c r="A22" s="141"/>
      <c r="B22" s="53" t="s">
        <v>144</v>
      </c>
      <c r="C22" s="129">
        <f t="shared" si="39" ref="C22:V22">SUM(C17:C21)</f>
        <v>32553</v>
      </c>
      <c r="D22" s="130">
        <f t="shared" si="39"/>
        <v>34535</v>
      </c>
      <c r="E22" s="130">
        <f t="shared" si="39"/>
        <v>34659</v>
      </c>
      <c r="F22" s="130">
        <f t="shared" si="39"/>
        <v>32559</v>
      </c>
      <c r="G22" s="130">
        <f t="shared" si="39"/>
        <v>33543</v>
      </c>
      <c r="H22" s="130">
        <f t="shared" si="39"/>
        <v>31231</v>
      </c>
      <c r="I22" s="130">
        <f t="shared" si="39"/>
        <v>30759</v>
      </c>
      <c r="J22" s="130">
        <f t="shared" si="39"/>
        <v>30436</v>
      </c>
      <c r="K22" s="130">
        <f t="shared" si="39"/>
        <v>30716</v>
      </c>
      <c r="L22" s="131">
        <f t="shared" si="39"/>
        <v>31967</v>
      </c>
      <c r="M22" s="130">
        <f t="shared" si="39"/>
        <v>28811</v>
      </c>
      <c r="N22" s="130">
        <f t="shared" si="39"/>
        <v>31294</v>
      </c>
      <c r="O22" s="130">
        <f t="shared" si="39"/>
        <v>33728</v>
      </c>
      <c r="P22" s="130">
        <f t="shared" si="39"/>
        <v>35252</v>
      </c>
      <c r="Q22" s="130">
        <f t="shared" si="39"/>
        <v>34238</v>
      </c>
      <c r="R22" s="130">
        <f t="shared" si="39"/>
        <v>34297</v>
      </c>
      <c r="S22" s="130">
        <f t="shared" si="39"/>
        <v>32414</v>
      </c>
      <c r="T22" s="130">
        <f t="shared" si="39"/>
        <v>32205</v>
      </c>
      <c r="U22" s="130">
        <f t="shared" si="39"/>
        <v>32451</v>
      </c>
      <c r="V22" s="130">
        <f t="shared" si="39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2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2">
        <v>30708</v>
      </c>
      <c r="BI22" s="465">
        <v>30362</v>
      </c>
      <c r="BJ22" s="529">
        <v>33754</v>
      </c>
      <c r="BK22" s="292">
        <v>32884</v>
      </c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0" ref="BU22:BY22">SUM(BU17:BU21)</f>
        <v>1175</v>
      </c>
      <c r="BV22" s="132">
        <f t="shared" si="40"/>
        <v>717</v>
      </c>
      <c r="BW22" s="132">
        <f t="shared" si="40"/>
        <v>-421</v>
      </c>
      <c r="BX22" s="132">
        <f t="shared" si="40"/>
        <v>1738</v>
      </c>
      <c r="BY22" s="132">
        <f t="shared" si="40"/>
        <v>-1129</v>
      </c>
      <c r="BZ22" s="132">
        <f t="shared" si="41" ref="BZ22:CH22">SUM(BZ17:BZ21)</f>
        <v>974</v>
      </c>
      <c r="CA22" s="132">
        <f t="shared" si="41"/>
        <v>1692</v>
      </c>
      <c r="CB22" s="132">
        <f t="shared" si="41"/>
        <v>2532</v>
      </c>
      <c r="CC22" s="132">
        <f t="shared" si="41"/>
        <v>1929</v>
      </c>
      <c r="CD22" s="386">
        <f t="shared" si="41"/>
        <v>1440</v>
      </c>
      <c r="CE22" s="409">
        <f t="shared" si="41"/>
        <v>1521</v>
      </c>
      <c r="CF22" s="132">
        <f t="shared" si="41"/>
        <v>222</v>
      </c>
      <c r="CG22" s="132">
        <f t="shared" si="41"/>
        <v>-1826</v>
      </c>
      <c r="CH22" s="132">
        <f t="shared" si="41"/>
        <v>-3584</v>
      </c>
      <c r="CI22" s="132">
        <f t="shared" si="42" ref="CI22:CJ22">SUM(CI17:CI21)</f>
        <v>-2608</v>
      </c>
      <c r="CJ22" s="227">
        <f t="shared" si="42"/>
        <v>-1886</v>
      </c>
      <c r="CK22" s="227">
        <f t="shared" si="43" ref="CK22:CL22">SUM(CK17:CK21)</f>
        <v>-2477</v>
      </c>
      <c r="CL22" s="227">
        <f t="shared" si="43"/>
        <v>-2510</v>
      </c>
      <c r="CM22" s="227">
        <f t="shared" si="44" ref="CM22">SUM(CM17:CM21)</f>
        <v>-1678</v>
      </c>
      <c r="CN22" s="227">
        <f t="shared" si="45" ref="CN22:CO22">SUM(CN17:CN21)</f>
        <v>-200</v>
      </c>
      <c r="CO22" s="227">
        <f t="shared" si="45"/>
        <v>-809</v>
      </c>
      <c r="CP22" s="386">
        <f t="shared" si="46" ref="CP22:CQ22">SUM(CP17:CP21)</f>
        <v>-3032</v>
      </c>
      <c r="CQ22" s="348">
        <f t="shared" si="46"/>
        <v>1613</v>
      </c>
      <c r="CR22" s="227">
        <f t="shared" si="47" ref="CR22">SUM(CR17:CR21)</f>
        <v>629</v>
      </c>
      <c r="CS22" s="227">
        <f t="shared" si="48" ref="CS22">SUM(CS17:CS21)</f>
        <v>976</v>
      </c>
      <c r="CT22" s="227">
        <f t="shared" si="49" ref="CT22">SUM(CT17:CT21)</f>
        <v>78</v>
      </c>
      <c r="CU22" s="227">
        <f t="shared" si="50" ref="CU22">SUM(CU17:CU21)</f>
        <v>45</v>
      </c>
      <c r="CV22" s="227">
        <f t="shared" si="51" ref="CV22">SUM(CV17:CV21)</f>
        <v>-226</v>
      </c>
      <c r="CW22" s="227">
        <f t="shared" si="52" ref="CW22">SUM(CW17:CW21)</f>
        <v>509</v>
      </c>
      <c r="CX22" s="227">
        <f t="shared" si="53" ref="CX22">SUM(CX17:CX21)</f>
        <v>-223</v>
      </c>
      <c r="CY22" s="227">
        <f t="shared" si="54" ref="CY22">SUM(CY17:CY21)</f>
        <v>519</v>
      </c>
      <c r="CZ22" s="227">
        <f t="shared" si="55" ref="CZ22">SUM(CZ17:CZ21)</f>
        <v>-3602</v>
      </c>
      <c r="DA22" s="227">
        <f t="shared" si="56" ref="DA22">SUM(DA17:DA21)</f>
        <v>-1719</v>
      </c>
      <c r="DB22" s="386">
        <f t="shared" si="57" ref="DB22">SUM(DB17:DB21)</f>
        <v>1718</v>
      </c>
      <c r="DC22" s="386">
        <f t="shared" si="58" ref="DC22">SUM(DC17:DC21)</f>
        <v>-1131</v>
      </c>
      <c r="DD22" s="386">
        <f t="shared" si="59" ref="DD22">SUM(DD17:DD21)</f>
        <v>-363</v>
      </c>
      <c r="DE22" s="386">
        <f t="shared" si="60" ref="DE22">SUM(DE17:DE21)</f>
        <v>279</v>
      </c>
      <c r="DF22" s="386">
        <f t="shared" si="61" ref="DF22:DG22">SUM(DF17:DF21)</f>
        <v>190</v>
      </c>
      <c r="DG22" s="386">
        <f t="shared" si="61"/>
        <v>176</v>
      </c>
      <c r="DH22" s="386">
        <f t="shared" si="62" ref="DH22">SUM(DH17:DH21)</f>
        <v>355</v>
      </c>
      <c r="DI22" s="386">
        <f t="shared" si="63" ref="DI22">SUM(DI17:DI21)</f>
        <v>682</v>
      </c>
      <c r="DJ22" s="386">
        <f t="shared" si="64" ref="DJ22:DK22">SUM(DJ17:DJ21)</f>
        <v>1056</v>
      </c>
      <c r="DK22" s="386">
        <f t="shared" si="64"/>
        <v>-2016</v>
      </c>
      <c r="DL22" s="386">
        <f t="shared" si="65" ref="DL22:DM22">SUM(DL17:DL21)</f>
        <v>549</v>
      </c>
      <c r="DM22" s="386">
        <f t="shared" si="65"/>
        <v>1236</v>
      </c>
      <c r="DN22" s="386">
        <f t="shared" si="66" ref="DN22:DO22">SUM(DN17:DN21)</f>
        <v>-1385</v>
      </c>
      <c r="DO22" s="386">
        <f t="shared" si="66"/>
        <v>-452</v>
      </c>
      <c r="DP22" s="386">
        <f t="shared" si="67" ref="DP22:DQ22">SUM(DP17:DP21)</f>
        <v>1972</v>
      </c>
      <c r="DQ22" s="386">
        <f t="shared" si="67"/>
        <v>-273</v>
      </c>
      <c r="DR22" s="386"/>
      <c r="DS22" s="386"/>
      <c r="DT22" s="386"/>
      <c r="DU22" s="386"/>
      <c r="DV22" s="386"/>
      <c r="DW22" s="386"/>
      <c r="DX22" s="386"/>
      <c r="DY22" s="386"/>
      <c r="DZ22" s="386"/>
      <c r="EA22" s="265"/>
      <c r="EB22" s="78">
        <f>SUM(EB17:EB21)</f>
        <v>32884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6"/>
      <c r="BJ23" s="530"/>
      <c r="BK23" s="293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28"/>
      <c r="CO23" s="228"/>
      <c r="CP23" s="387"/>
      <c r="CQ23" s="349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  <c r="DQ23" s="387"/>
      <c r="DR23" s="387"/>
      <c r="DS23" s="387"/>
      <c r="DT23" s="387"/>
      <c r="DU23" s="387"/>
      <c r="DV23" s="387"/>
      <c r="DW23" s="387"/>
      <c r="DX23" s="387"/>
      <c r="DY23" s="387"/>
      <c r="DZ23" s="387"/>
      <c r="EA23" s="264"/>
      <c r="EB23" s="83"/>
    </row>
    <row r="24" spans="1:132" s="52" customFormat="1" ht="1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1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1">
        <v>8824</v>
      </c>
      <c r="BI24" s="464">
        <v>9555</v>
      </c>
      <c r="BJ24" s="528">
        <v>11760</v>
      </c>
      <c r="BK24" s="291">
        <v>9941</v>
      </c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8" ref="BU24:CD28">O24-C24</f>
        <v>232</v>
      </c>
      <c r="BV24" s="77">
        <f t="shared" si="68"/>
        <v>-1451</v>
      </c>
      <c r="BW24" s="77">
        <f t="shared" si="68"/>
        <v>-1656</v>
      </c>
      <c r="BX24" s="77">
        <f t="shared" si="68"/>
        <v>-237</v>
      </c>
      <c r="BY24" s="77">
        <f t="shared" si="68"/>
        <v>-2738</v>
      </c>
      <c r="BZ24" s="77">
        <f t="shared" si="68"/>
        <v>-688</v>
      </c>
      <c r="CA24" s="77">
        <f t="shared" si="68"/>
        <v>-808</v>
      </c>
      <c r="CB24" s="77">
        <f t="shared" si="68"/>
        <v>-545</v>
      </c>
      <c r="CC24" s="77">
        <f t="shared" si="68"/>
        <v>-1566</v>
      </c>
      <c r="CD24" s="385">
        <f t="shared" si="68"/>
        <v>-982</v>
      </c>
      <c r="CE24" s="408">
        <f t="shared" si="69" ref="CE24:CN28">Y24-M24</f>
        <v>-1126</v>
      </c>
      <c r="CF24" s="77">
        <f t="shared" si="69"/>
        <v>-1548</v>
      </c>
      <c r="CG24" s="77">
        <f t="shared" si="69"/>
        <v>-1629</v>
      </c>
      <c r="CH24" s="77">
        <f t="shared" si="69"/>
        <v>-1040</v>
      </c>
      <c r="CI24" s="77">
        <f t="shared" si="69"/>
        <v>-438</v>
      </c>
      <c r="CJ24" s="226">
        <f t="shared" si="69"/>
        <v>-489</v>
      </c>
      <c r="CK24" s="226">
        <f t="shared" si="69"/>
        <v>803</v>
      </c>
      <c r="CL24" s="226">
        <f t="shared" si="69"/>
        <v>617</v>
      </c>
      <c r="CM24" s="226">
        <f t="shared" si="69"/>
        <v>988</v>
      </c>
      <c r="CN24" s="226">
        <f t="shared" si="69"/>
        <v>1004</v>
      </c>
      <c r="CO24" s="226">
        <f t="shared" si="70" ref="CO24:CX28">AI24-W24</f>
        <v>1241</v>
      </c>
      <c r="CP24" s="385">
        <f t="shared" si="70"/>
        <v>308</v>
      </c>
      <c r="CQ24" s="347">
        <f t="shared" si="70"/>
        <v>2463</v>
      </c>
      <c r="CR24" s="226">
        <f t="shared" si="70"/>
        <v>1165</v>
      </c>
      <c r="CS24" s="226">
        <f t="shared" si="70"/>
        <v>855</v>
      </c>
      <c r="CT24" s="226">
        <f t="shared" si="70"/>
        <v>365</v>
      </c>
      <c r="CU24" s="226">
        <f t="shared" si="70"/>
        <v>416</v>
      </c>
      <c r="CV24" s="226">
        <f t="shared" si="70"/>
        <v>463</v>
      </c>
      <c r="CW24" s="226">
        <f t="shared" si="70"/>
        <v>560</v>
      </c>
      <c r="CX24" s="226">
        <f t="shared" si="70"/>
        <v>-392</v>
      </c>
      <c r="CY24" s="226">
        <f t="shared" si="71" ref="CY24:DH28">AS24-AG24</f>
        <v>273</v>
      </c>
      <c r="CZ24" s="226">
        <f t="shared" si="71"/>
        <v>-1389</v>
      </c>
      <c r="DA24" s="226">
        <f t="shared" si="71"/>
        <v>-369</v>
      </c>
      <c r="DB24" s="385">
        <f t="shared" si="71"/>
        <v>723</v>
      </c>
      <c r="DC24" s="385">
        <f t="shared" si="71"/>
        <v>-703</v>
      </c>
      <c r="DD24" s="385">
        <f t="shared" si="71"/>
        <v>60</v>
      </c>
      <c r="DE24" s="385">
        <f t="shared" si="71"/>
        <v>-119</v>
      </c>
      <c r="DF24" s="385">
        <f t="shared" si="71"/>
        <v>53</v>
      </c>
      <c r="DG24" s="385">
        <f t="shared" si="71"/>
        <v>-93</v>
      </c>
      <c r="DH24" s="385">
        <f t="shared" si="71"/>
        <v>-112</v>
      </c>
      <c r="DI24" s="385">
        <f t="shared" si="72" ref="DI24:DQ28">BC24-AQ24</f>
        <v>-358</v>
      </c>
      <c r="DJ24" s="385">
        <f t="shared" si="72"/>
        <v>265</v>
      </c>
      <c r="DK24" s="385">
        <f t="shared" si="72"/>
        <v>-1395</v>
      </c>
      <c r="DL24" s="385">
        <f t="shared" si="72"/>
        <v>-11</v>
      </c>
      <c r="DM24" s="385">
        <f t="shared" si="72"/>
        <v>449</v>
      </c>
      <c r="DN24" s="385">
        <f t="shared" si="72"/>
        <v>-1072</v>
      </c>
      <c r="DO24" s="385">
        <f t="shared" si="72"/>
        <v>-143</v>
      </c>
      <c r="DP24" s="385">
        <f t="shared" si="72"/>
        <v>1137</v>
      </c>
      <c r="DQ24" s="385">
        <f t="shared" si="72"/>
        <v>-546</v>
      </c>
      <c r="DR24" s="385"/>
      <c r="DS24" s="385"/>
      <c r="DT24" s="385"/>
      <c r="DU24" s="385"/>
      <c r="DV24" s="385"/>
      <c r="DW24" s="385"/>
      <c r="DX24" s="385"/>
      <c r="DY24" s="385"/>
      <c r="DZ24" s="385"/>
      <c r="EA24" s="264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9941</v>
      </c>
    </row>
    <row r="25" spans="1:132" s="52" customFormat="1" ht="1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1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1">
        <v>1413</v>
      </c>
      <c r="BI25" s="464">
        <v>1555</v>
      </c>
      <c r="BJ25" s="528">
        <v>1687</v>
      </c>
      <c r="BK25" s="291">
        <v>1425</v>
      </c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8"/>
        <v>-39</v>
      </c>
      <c r="BV25" s="77">
        <f t="shared" si="68"/>
        <v>-202</v>
      </c>
      <c r="BW25" s="77">
        <f t="shared" si="68"/>
        <v>-368</v>
      </c>
      <c r="BX25" s="77">
        <f t="shared" si="68"/>
        <v>-90</v>
      </c>
      <c r="BY25" s="77">
        <f t="shared" si="68"/>
        <v>-198</v>
      </c>
      <c r="BZ25" s="77">
        <f t="shared" si="68"/>
        <v>-103</v>
      </c>
      <c r="CA25" s="77">
        <f t="shared" si="68"/>
        <v>-49</v>
      </c>
      <c r="CB25" s="77">
        <f t="shared" si="68"/>
        <v>-44</v>
      </c>
      <c r="CC25" s="77">
        <f t="shared" si="68"/>
        <v>-147</v>
      </c>
      <c r="CD25" s="385">
        <f t="shared" si="68"/>
        <v>-26</v>
      </c>
      <c r="CE25" s="408">
        <f t="shared" si="69"/>
        <v>-70</v>
      </c>
      <c r="CF25" s="77">
        <f t="shared" si="69"/>
        <v>-50</v>
      </c>
      <c r="CG25" s="77">
        <f t="shared" si="69"/>
        <v>111</v>
      </c>
      <c r="CH25" s="77">
        <f t="shared" si="69"/>
        <v>428</v>
      </c>
      <c r="CI25" s="77">
        <f t="shared" si="69"/>
        <v>74</v>
      </c>
      <c r="CJ25" s="226">
        <f t="shared" si="69"/>
        <v>124</v>
      </c>
      <c r="CK25" s="226">
        <f t="shared" si="69"/>
        <v>182</v>
      </c>
      <c r="CL25" s="226">
        <f t="shared" si="69"/>
        <v>223</v>
      </c>
      <c r="CM25" s="226">
        <f t="shared" si="69"/>
        <v>178</v>
      </c>
      <c r="CN25" s="226">
        <f t="shared" si="69"/>
        <v>255</v>
      </c>
      <c r="CO25" s="226">
        <f t="shared" si="70"/>
        <v>-19</v>
      </c>
      <c r="CP25" s="385">
        <f t="shared" si="70"/>
        <v>31</v>
      </c>
      <c r="CQ25" s="347">
        <f t="shared" si="70"/>
        <v>348</v>
      </c>
      <c r="CR25" s="226">
        <f t="shared" si="70"/>
        <v>284</v>
      </c>
      <c r="CS25" s="226">
        <f t="shared" si="70"/>
        <v>158</v>
      </c>
      <c r="CT25" s="226">
        <f t="shared" si="70"/>
        <v>-201</v>
      </c>
      <c r="CU25" s="226">
        <f t="shared" si="70"/>
        <v>-187</v>
      </c>
      <c r="CV25" s="226">
        <f t="shared" si="70"/>
        <v>-312</v>
      </c>
      <c r="CW25" s="226">
        <f t="shared" si="70"/>
        <v>-50</v>
      </c>
      <c r="CX25" s="226">
        <f t="shared" si="70"/>
        <v>-50</v>
      </c>
      <c r="CY25" s="226">
        <f t="shared" si="71"/>
        <v>30</v>
      </c>
      <c r="CZ25" s="226">
        <f t="shared" si="71"/>
        <v>-181</v>
      </c>
      <c r="DA25" s="226">
        <f t="shared" si="71"/>
        <v>295</v>
      </c>
      <c r="DB25" s="385">
        <f t="shared" si="71"/>
        <v>363</v>
      </c>
      <c r="DC25" s="385">
        <f t="shared" si="71"/>
        <v>220</v>
      </c>
      <c r="DD25" s="385">
        <f t="shared" si="71"/>
        <v>123</v>
      </c>
      <c r="DE25" s="385">
        <f t="shared" si="71"/>
        <v>36</v>
      </c>
      <c r="DF25" s="385">
        <f t="shared" si="71"/>
        <v>80</v>
      </c>
      <c r="DG25" s="385">
        <f t="shared" si="71"/>
        <v>33</v>
      </c>
      <c r="DH25" s="385">
        <f t="shared" si="71"/>
        <v>155</v>
      </c>
      <c r="DI25" s="385">
        <f t="shared" si="72"/>
        <v>129</v>
      </c>
      <c r="DJ25" s="385">
        <f t="shared" si="72"/>
        <v>109</v>
      </c>
      <c r="DK25" s="385">
        <f t="shared" si="72"/>
        <v>40</v>
      </c>
      <c r="DL25" s="385">
        <f t="shared" si="72"/>
        <v>209</v>
      </c>
      <c r="DM25" s="385">
        <f t="shared" si="72"/>
        <v>33</v>
      </c>
      <c r="DN25" s="385">
        <f t="shared" si="72"/>
        <v>151</v>
      </c>
      <c r="DO25" s="385">
        <f t="shared" si="72"/>
        <v>167</v>
      </c>
      <c r="DP25" s="385">
        <f t="shared" si="72"/>
        <v>384</v>
      </c>
      <c r="DQ25" s="385">
        <f t="shared" si="72"/>
        <v>150</v>
      </c>
      <c r="DR25" s="385"/>
      <c r="DS25" s="385"/>
      <c r="DT25" s="385"/>
      <c r="DU25" s="385"/>
      <c r="DV25" s="385"/>
      <c r="DW25" s="385"/>
      <c r="DX25" s="385"/>
      <c r="DY25" s="385"/>
      <c r="DZ25" s="385"/>
      <c r="EA25" s="264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1425</v>
      </c>
    </row>
    <row r="26" spans="1:132" s="52" customFormat="1" ht="1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1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1">
        <v>1678</v>
      </c>
      <c r="BI26" s="464">
        <v>1573</v>
      </c>
      <c r="BJ26" s="528">
        <v>1806</v>
      </c>
      <c r="BK26" s="291">
        <v>1624</v>
      </c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8"/>
        <v>-125</v>
      </c>
      <c r="BV26" s="77">
        <f t="shared" si="68"/>
        <v>269</v>
      </c>
      <c r="BW26" s="77">
        <f t="shared" si="68"/>
        <v>148</v>
      </c>
      <c r="BX26" s="77">
        <f t="shared" si="68"/>
        <v>207</v>
      </c>
      <c r="BY26" s="77">
        <f t="shared" si="68"/>
        <v>-308</v>
      </c>
      <c r="BZ26" s="77">
        <f t="shared" si="68"/>
        <v>146</v>
      </c>
      <c r="CA26" s="77">
        <f t="shared" si="68"/>
        <v>-11</v>
      </c>
      <c r="CB26" s="77">
        <f t="shared" si="68"/>
        <v>97</v>
      </c>
      <c r="CC26" s="77">
        <f t="shared" si="68"/>
        <v>-1</v>
      </c>
      <c r="CD26" s="385">
        <f t="shared" si="68"/>
        <v>-204</v>
      </c>
      <c r="CE26" s="408">
        <f t="shared" si="69"/>
        <v>288</v>
      </c>
      <c r="CF26" s="77">
        <f t="shared" si="69"/>
        <v>-71</v>
      </c>
      <c r="CG26" s="77">
        <f t="shared" si="69"/>
        <v>-189</v>
      </c>
      <c r="CH26" s="77">
        <f t="shared" si="69"/>
        <v>-805</v>
      </c>
      <c r="CI26" s="77">
        <f t="shared" si="69"/>
        <v>-395</v>
      </c>
      <c r="CJ26" s="226">
        <f t="shared" si="69"/>
        <v>-83</v>
      </c>
      <c r="CK26" s="226">
        <f t="shared" si="69"/>
        <v>122</v>
      </c>
      <c r="CL26" s="226">
        <f t="shared" si="69"/>
        <v>-85</v>
      </c>
      <c r="CM26" s="226">
        <f t="shared" si="69"/>
        <v>137</v>
      </c>
      <c r="CN26" s="226">
        <f t="shared" si="69"/>
        <v>687</v>
      </c>
      <c r="CO26" s="226">
        <f t="shared" si="70"/>
        <v>556</v>
      </c>
      <c r="CP26" s="385">
        <f t="shared" si="70"/>
        <v>476</v>
      </c>
      <c r="CQ26" s="347">
        <f t="shared" si="70"/>
        <v>823</v>
      </c>
      <c r="CR26" s="226">
        <f t="shared" si="70"/>
        <v>611</v>
      </c>
      <c r="CS26" s="226">
        <f t="shared" si="70"/>
        <v>619</v>
      </c>
      <c r="CT26" s="226">
        <f t="shared" si="70"/>
        <v>437</v>
      </c>
      <c r="CU26" s="226">
        <f t="shared" si="70"/>
        <v>337</v>
      </c>
      <c r="CV26" s="226">
        <f t="shared" si="70"/>
        <v>351</v>
      </c>
      <c r="CW26" s="226">
        <f t="shared" si="70"/>
        <v>135</v>
      </c>
      <c r="CX26" s="226">
        <f t="shared" si="70"/>
        <v>225</v>
      </c>
      <c r="CY26" s="226">
        <f t="shared" si="71"/>
        <v>230</v>
      </c>
      <c r="CZ26" s="226">
        <f t="shared" si="71"/>
        <v>-635</v>
      </c>
      <c r="DA26" s="226">
        <f t="shared" si="71"/>
        <v>-573</v>
      </c>
      <c r="DB26" s="385">
        <f t="shared" si="71"/>
        <v>-315</v>
      </c>
      <c r="DC26" s="385">
        <f t="shared" si="71"/>
        <v>-1062</v>
      </c>
      <c r="DD26" s="385">
        <f t="shared" si="71"/>
        <v>-789</v>
      </c>
      <c r="DE26" s="385">
        <f t="shared" si="71"/>
        <v>-364</v>
      </c>
      <c r="DF26" s="385">
        <f t="shared" si="71"/>
        <v>-356</v>
      </c>
      <c r="DG26" s="385">
        <f t="shared" si="71"/>
        <v>-127</v>
      </c>
      <c r="DH26" s="385">
        <f t="shared" si="71"/>
        <v>-332</v>
      </c>
      <c r="DI26" s="385">
        <f t="shared" si="72"/>
        <v>-21</v>
      </c>
      <c r="DJ26" s="385">
        <f t="shared" si="72"/>
        <v>-145</v>
      </c>
      <c r="DK26" s="385">
        <f t="shared" si="72"/>
        <v>-234</v>
      </c>
      <c r="DL26" s="385">
        <f t="shared" si="72"/>
        <v>-7</v>
      </c>
      <c r="DM26" s="385">
        <f t="shared" si="72"/>
        <v>69</v>
      </c>
      <c r="DN26" s="385">
        <f t="shared" si="72"/>
        <v>-18</v>
      </c>
      <c r="DO26" s="385">
        <f t="shared" si="72"/>
        <v>-7</v>
      </c>
      <c r="DP26" s="385">
        <f t="shared" si="72"/>
        <v>274</v>
      </c>
      <c r="DQ26" s="385">
        <f t="shared" si="72"/>
        <v>-65</v>
      </c>
      <c r="DR26" s="385"/>
      <c r="DS26" s="385"/>
      <c r="DT26" s="385"/>
      <c r="DU26" s="385"/>
      <c r="DV26" s="385"/>
      <c r="DW26" s="385"/>
      <c r="DX26" s="385"/>
      <c r="DY26" s="385"/>
      <c r="DZ26" s="385"/>
      <c r="EA26" s="264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1624</v>
      </c>
    </row>
    <row r="27" spans="1:132" s="52" customFormat="1" ht="1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1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1">
        <v>84</v>
      </c>
      <c r="BI27" s="464">
        <v>110</v>
      </c>
      <c r="BJ27" s="528">
        <v>111</v>
      </c>
      <c r="BK27" s="291">
        <v>90</v>
      </c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8"/>
        <v>13</v>
      </c>
      <c r="BV27" s="77">
        <f t="shared" si="68"/>
        <v>16</v>
      </c>
      <c r="BW27" s="77">
        <f t="shared" si="68"/>
        <v>37</v>
      </c>
      <c r="BX27" s="77">
        <f t="shared" si="68"/>
        <v>30</v>
      </c>
      <c r="BY27" s="77">
        <f t="shared" si="68"/>
        <v>-11</v>
      </c>
      <c r="BZ27" s="77">
        <f t="shared" si="68"/>
        <v>25</v>
      </c>
      <c r="CA27" s="77">
        <f t="shared" si="68"/>
        <v>6</v>
      </c>
      <c r="CB27" s="77">
        <f t="shared" si="68"/>
        <v>-4</v>
      </c>
      <c r="CC27" s="77">
        <f t="shared" si="68"/>
        <v>5</v>
      </c>
      <c r="CD27" s="385">
        <f t="shared" si="68"/>
        <v>-29</v>
      </c>
      <c r="CE27" s="408">
        <f t="shared" si="69"/>
        <v>19</v>
      </c>
      <c r="CF27" s="77">
        <f t="shared" si="69"/>
        <v>-8</v>
      </c>
      <c r="CG27" s="77">
        <f t="shared" si="69"/>
        <v>-17</v>
      </c>
      <c r="CH27" s="77">
        <f t="shared" si="69"/>
        <v>-47</v>
      </c>
      <c r="CI27" s="77">
        <f t="shared" si="69"/>
        <v>-42</v>
      </c>
      <c r="CJ27" s="226">
        <f t="shared" si="69"/>
        <v>-26</v>
      </c>
      <c r="CK27" s="226">
        <f t="shared" si="69"/>
        <v>-9</v>
      </c>
      <c r="CL27" s="226">
        <f t="shared" si="69"/>
        <v>-24</v>
      </c>
      <c r="CM27" s="226">
        <f t="shared" si="69"/>
        <v>17</v>
      </c>
      <c r="CN27" s="226">
        <f t="shared" si="69"/>
        <v>50</v>
      </c>
      <c r="CO27" s="226">
        <f t="shared" si="70"/>
        <v>30</v>
      </c>
      <c r="CP27" s="385">
        <f t="shared" si="70"/>
        <v>52</v>
      </c>
      <c r="CQ27" s="347">
        <f t="shared" si="70"/>
        <v>36</v>
      </c>
      <c r="CR27" s="226">
        <f t="shared" si="70"/>
        <v>35</v>
      </c>
      <c r="CS27" s="226">
        <f t="shared" si="70"/>
        <v>31</v>
      </c>
      <c r="CT27" s="226">
        <f t="shared" si="70"/>
        <v>33</v>
      </c>
      <c r="CU27" s="226">
        <f t="shared" si="70"/>
        <v>32</v>
      </c>
      <c r="CV27" s="226">
        <f t="shared" si="70"/>
        <v>46</v>
      </c>
      <c r="CW27" s="226">
        <f t="shared" si="70"/>
        <v>16</v>
      </c>
      <c r="CX27" s="226">
        <f t="shared" si="70"/>
        <v>31</v>
      </c>
      <c r="CY27" s="226">
        <f t="shared" si="71"/>
        <v>4</v>
      </c>
      <c r="CZ27" s="226">
        <f t="shared" si="71"/>
        <v>-26</v>
      </c>
      <c r="DA27" s="226">
        <f t="shared" si="71"/>
        <v>-34</v>
      </c>
      <c r="DB27" s="385">
        <f t="shared" si="71"/>
        <v>-41</v>
      </c>
      <c r="DC27" s="385">
        <f t="shared" si="71"/>
        <v>-30</v>
      </c>
      <c r="DD27" s="385">
        <f t="shared" si="71"/>
        <v>-51</v>
      </c>
      <c r="DE27" s="385">
        <f t="shared" si="71"/>
        <v>-29</v>
      </c>
      <c r="DF27" s="385">
        <f t="shared" si="71"/>
        <v>-27</v>
      </c>
      <c r="DG27" s="385">
        <f t="shared" si="71"/>
        <v>1</v>
      </c>
      <c r="DH27" s="385">
        <f t="shared" si="71"/>
        <v>-23</v>
      </c>
      <c r="DI27" s="385">
        <f t="shared" si="72"/>
        <v>-13</v>
      </c>
      <c r="DJ27" s="385">
        <f t="shared" si="72"/>
        <v>-12</v>
      </c>
      <c r="DK27" s="385">
        <f t="shared" si="72"/>
        <v>-22</v>
      </c>
      <c r="DL27" s="385">
        <f t="shared" si="72"/>
        <v>-12</v>
      </c>
      <c r="DM27" s="385">
        <f t="shared" si="72"/>
        <v>18</v>
      </c>
      <c r="DN27" s="385">
        <f t="shared" si="72"/>
        <v>0</v>
      </c>
      <c r="DO27" s="385">
        <f t="shared" si="72"/>
        <v>14</v>
      </c>
      <c r="DP27" s="385">
        <f t="shared" si="72"/>
        <v>47</v>
      </c>
      <c r="DQ27" s="385">
        <f t="shared" si="72"/>
        <v>19</v>
      </c>
      <c r="DR27" s="385"/>
      <c r="DS27" s="385"/>
      <c r="DT27" s="385"/>
      <c r="DU27" s="385"/>
      <c r="DV27" s="385"/>
      <c r="DW27" s="385"/>
      <c r="DX27" s="385"/>
      <c r="DY27" s="385"/>
      <c r="DZ27" s="385"/>
      <c r="EA27" s="264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90</v>
      </c>
    </row>
    <row r="28" spans="1:132" s="52" customFormat="1" ht="1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1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1">
        <v>10</v>
      </c>
      <c r="BI28" s="464">
        <v>11</v>
      </c>
      <c r="BJ28" s="528">
        <v>14</v>
      </c>
      <c r="BK28" s="291">
        <v>19</v>
      </c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8"/>
        <v>-1</v>
      </c>
      <c r="BV28" s="77">
        <f t="shared" si="68"/>
        <v>-2</v>
      </c>
      <c r="BW28" s="77">
        <f t="shared" si="68"/>
        <v>-13</v>
      </c>
      <c r="BX28" s="77">
        <f t="shared" si="68"/>
        <v>2</v>
      </c>
      <c r="BY28" s="77">
        <f t="shared" si="68"/>
        <v>16</v>
      </c>
      <c r="BZ28" s="77">
        <f t="shared" si="68"/>
        <v>3</v>
      </c>
      <c r="CA28" s="77">
        <f t="shared" si="68"/>
        <v>2</v>
      </c>
      <c r="CB28" s="77">
        <f t="shared" si="68"/>
        <v>4</v>
      </c>
      <c r="CC28" s="77">
        <f t="shared" si="68"/>
        <v>1</v>
      </c>
      <c r="CD28" s="385">
        <f t="shared" si="68"/>
        <v>-6</v>
      </c>
      <c r="CE28" s="408">
        <f t="shared" si="69"/>
        <v>7</v>
      </c>
      <c r="CF28" s="77">
        <f t="shared" si="69"/>
        <v>-2</v>
      </c>
      <c r="CG28" s="77">
        <f t="shared" si="69"/>
        <v>-4</v>
      </c>
      <c r="CH28" s="77">
        <f t="shared" si="69"/>
        <v>-9</v>
      </c>
      <c r="CI28" s="77">
        <f t="shared" si="69"/>
        <v>0</v>
      </c>
      <c r="CJ28" s="226">
        <f t="shared" si="69"/>
        <v>1</v>
      </c>
      <c r="CK28" s="226">
        <f t="shared" si="69"/>
        <v>-22</v>
      </c>
      <c r="CL28" s="226">
        <f t="shared" si="69"/>
        <v>-1</v>
      </c>
      <c r="CM28" s="226">
        <f t="shared" si="69"/>
        <v>-5</v>
      </c>
      <c r="CN28" s="226">
        <f t="shared" si="69"/>
        <v>3</v>
      </c>
      <c r="CO28" s="226">
        <f t="shared" si="70"/>
        <v>2</v>
      </c>
      <c r="CP28" s="385">
        <f t="shared" si="70"/>
        <v>10</v>
      </c>
      <c r="CQ28" s="347">
        <f t="shared" si="70"/>
        <v>7</v>
      </c>
      <c r="CR28" s="226">
        <f t="shared" si="70"/>
        <v>1</v>
      </c>
      <c r="CS28" s="226">
        <f t="shared" si="70"/>
        <v>9</v>
      </c>
      <c r="CT28" s="226">
        <f t="shared" si="70"/>
        <v>5</v>
      </c>
      <c r="CU28" s="226">
        <f t="shared" si="70"/>
        <v>5</v>
      </c>
      <c r="CV28" s="226">
        <f t="shared" si="70"/>
        <v>6</v>
      </c>
      <c r="CW28" s="226">
        <f t="shared" si="70"/>
        <v>8</v>
      </c>
      <c r="CX28" s="226">
        <f t="shared" si="70"/>
        <v>6</v>
      </c>
      <c r="CY28" s="226">
        <f t="shared" si="71"/>
        <v>6</v>
      </c>
      <c r="CZ28" s="226">
        <f t="shared" si="71"/>
        <v>-1</v>
      </c>
      <c r="DA28" s="226">
        <f t="shared" si="71"/>
        <v>-2</v>
      </c>
      <c r="DB28" s="385">
        <f t="shared" si="71"/>
        <v>1</v>
      </c>
      <c r="DC28" s="385">
        <f t="shared" si="71"/>
        <v>1</v>
      </c>
      <c r="DD28" s="385">
        <f t="shared" si="71"/>
        <v>6</v>
      </c>
      <c r="DE28" s="385">
        <f t="shared" si="71"/>
        <v>-6</v>
      </c>
      <c r="DF28" s="385">
        <f t="shared" si="71"/>
        <v>-2</v>
      </c>
      <c r="DG28" s="385">
        <f t="shared" si="71"/>
        <v>1</v>
      </c>
      <c r="DH28" s="385">
        <f t="shared" si="71"/>
        <v>-4</v>
      </c>
      <c r="DI28" s="385">
        <f t="shared" si="72"/>
        <v>0</v>
      </c>
      <c r="DJ28" s="385">
        <f t="shared" si="72"/>
        <v>-3</v>
      </c>
      <c r="DK28" s="385">
        <f t="shared" si="72"/>
        <v>-4</v>
      </c>
      <c r="DL28" s="385">
        <f t="shared" si="72"/>
        <v>-6</v>
      </c>
      <c r="DM28" s="385">
        <f t="shared" si="72"/>
        <v>-8</v>
      </c>
      <c r="DN28" s="385">
        <f t="shared" si="72"/>
        <v>-11</v>
      </c>
      <c r="DO28" s="385">
        <f t="shared" si="72"/>
        <v>-11</v>
      </c>
      <c r="DP28" s="385">
        <f t="shared" si="72"/>
        <v>-4</v>
      </c>
      <c r="DQ28" s="385">
        <f t="shared" si="72"/>
        <v>7</v>
      </c>
      <c r="DR28" s="385"/>
      <c r="DS28" s="385"/>
      <c r="DT28" s="385"/>
      <c r="DU28" s="385"/>
      <c r="DV28" s="385"/>
      <c r="DW28" s="385"/>
      <c r="DX28" s="385"/>
      <c r="DY28" s="385"/>
      <c r="DZ28" s="385"/>
      <c r="EA28" s="264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19</v>
      </c>
    </row>
    <row r="29" spans="1:132" s="66" customFormat="1" ht="15">
      <c r="A29" s="141"/>
      <c r="B29" s="53" t="s">
        <v>144</v>
      </c>
      <c r="C29" s="129">
        <f t="shared" si="73" ref="C29:V29">SUM(C24:C28)</f>
        <v>13992</v>
      </c>
      <c r="D29" s="130">
        <f t="shared" si="73"/>
        <v>14167</v>
      </c>
      <c r="E29" s="130">
        <f t="shared" si="73"/>
        <v>13575</v>
      </c>
      <c r="F29" s="130">
        <f t="shared" si="73"/>
        <v>11525</v>
      </c>
      <c r="G29" s="130">
        <f t="shared" si="73"/>
        <v>12147</v>
      </c>
      <c r="H29" s="130">
        <f t="shared" si="73"/>
        <v>9866</v>
      </c>
      <c r="I29" s="130">
        <f t="shared" si="73"/>
        <v>10523</v>
      </c>
      <c r="J29" s="130">
        <f t="shared" si="73"/>
        <v>11067</v>
      </c>
      <c r="K29" s="130">
        <f t="shared" si="73"/>
        <v>12031</v>
      </c>
      <c r="L29" s="131">
        <f t="shared" si="73"/>
        <v>12598</v>
      </c>
      <c r="M29" s="130">
        <f t="shared" si="73"/>
        <v>11563</v>
      </c>
      <c r="N29" s="130">
        <f t="shared" si="73"/>
        <v>13774</v>
      </c>
      <c r="O29" s="130">
        <f t="shared" si="73"/>
        <v>14072</v>
      </c>
      <c r="P29" s="130">
        <f t="shared" si="73"/>
        <v>12797</v>
      </c>
      <c r="Q29" s="130">
        <f t="shared" si="73"/>
        <v>11723</v>
      </c>
      <c r="R29" s="130">
        <f t="shared" si="73"/>
        <v>11437</v>
      </c>
      <c r="S29" s="130">
        <f t="shared" si="73"/>
        <v>8908</v>
      </c>
      <c r="T29" s="130">
        <f t="shared" si="73"/>
        <v>9249</v>
      </c>
      <c r="U29" s="130">
        <f t="shared" si="73"/>
        <v>9663</v>
      </c>
      <c r="V29" s="130">
        <f t="shared" si="73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2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2">
        <v>12009</v>
      </c>
      <c r="BI29" s="465">
        <v>12804</v>
      </c>
      <c r="BJ29" s="529">
        <v>15378</v>
      </c>
      <c r="BK29" s="292">
        <v>13099</v>
      </c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4" ref="BU29:BY29">SUM(BU24:BU28)</f>
        <v>80</v>
      </c>
      <c r="BV29" s="132">
        <f t="shared" si="74"/>
        <v>-1370</v>
      </c>
      <c r="BW29" s="132">
        <f t="shared" si="74"/>
        <v>-1852</v>
      </c>
      <c r="BX29" s="132">
        <f t="shared" si="74"/>
        <v>-88</v>
      </c>
      <c r="BY29" s="132">
        <f t="shared" si="74"/>
        <v>-3239</v>
      </c>
      <c r="BZ29" s="132">
        <f t="shared" si="75" ref="BZ29:CH29">SUM(BZ24:BZ28)</f>
        <v>-617</v>
      </c>
      <c r="CA29" s="132">
        <f t="shared" si="75"/>
        <v>-860</v>
      </c>
      <c r="CB29" s="132">
        <f t="shared" si="75"/>
        <v>-492</v>
      </c>
      <c r="CC29" s="132">
        <f t="shared" si="75"/>
        <v>-1708</v>
      </c>
      <c r="CD29" s="386">
        <f t="shared" si="75"/>
        <v>-1247</v>
      </c>
      <c r="CE29" s="409">
        <f t="shared" si="75"/>
        <v>-882</v>
      </c>
      <c r="CF29" s="132">
        <f t="shared" si="75"/>
        <v>-1679</v>
      </c>
      <c r="CG29" s="132">
        <f t="shared" si="75"/>
        <v>-1728</v>
      </c>
      <c r="CH29" s="132">
        <f t="shared" si="75"/>
        <v>-1473</v>
      </c>
      <c r="CI29" s="132">
        <f t="shared" si="76" ref="CI29:CJ29">SUM(CI24:CI28)</f>
        <v>-801</v>
      </c>
      <c r="CJ29" s="227">
        <f t="shared" si="76"/>
        <v>-473</v>
      </c>
      <c r="CK29" s="227">
        <f t="shared" si="77" ref="CK29:CL29">SUM(CK24:CK28)</f>
        <v>1076</v>
      </c>
      <c r="CL29" s="227">
        <f t="shared" si="77"/>
        <v>730</v>
      </c>
      <c r="CM29" s="227">
        <f t="shared" si="78" ref="CM29">SUM(CM24:CM28)</f>
        <v>1315</v>
      </c>
      <c r="CN29" s="227">
        <f t="shared" si="79" ref="CN29:CO29">SUM(CN24:CN28)</f>
        <v>1999</v>
      </c>
      <c r="CO29" s="227">
        <f t="shared" si="79"/>
        <v>1810</v>
      </c>
      <c r="CP29" s="386">
        <f t="shared" si="80" ref="CP29:CQ29">SUM(CP24:CP28)</f>
        <v>877</v>
      </c>
      <c r="CQ29" s="348">
        <f t="shared" si="80"/>
        <v>3677</v>
      </c>
      <c r="CR29" s="227">
        <f t="shared" si="81" ref="CR29">SUM(CR24:CR28)</f>
        <v>2096</v>
      </c>
      <c r="CS29" s="227">
        <f t="shared" si="82" ref="CS29">SUM(CS24:CS28)</f>
        <v>1672</v>
      </c>
      <c r="CT29" s="227">
        <f t="shared" si="83" ref="CT29">SUM(CT24:CT28)</f>
        <v>639</v>
      </c>
      <c r="CU29" s="227">
        <f t="shared" si="84" ref="CU29">SUM(CU24:CU28)</f>
        <v>603</v>
      </c>
      <c r="CV29" s="227">
        <f t="shared" si="85" ref="CV29">SUM(CV24:CV28)</f>
        <v>554</v>
      </c>
      <c r="CW29" s="227">
        <f t="shared" si="86" ref="CW29">SUM(CW24:CW28)</f>
        <v>669</v>
      </c>
      <c r="CX29" s="227">
        <f t="shared" si="87" ref="CX29">SUM(CX24:CX28)</f>
        <v>-180</v>
      </c>
      <c r="CY29" s="227">
        <f t="shared" si="88" ref="CY29">SUM(CY24:CY28)</f>
        <v>543</v>
      </c>
      <c r="CZ29" s="227">
        <f t="shared" si="89" ref="CZ29">SUM(CZ24:CZ28)</f>
        <v>-2232</v>
      </c>
      <c r="DA29" s="227">
        <f t="shared" si="90" ref="DA29">SUM(DA24:DA28)</f>
        <v>-683</v>
      </c>
      <c r="DB29" s="386">
        <f t="shared" si="91" ref="DB29">SUM(DB24:DB28)</f>
        <v>731</v>
      </c>
      <c r="DC29" s="386">
        <f t="shared" si="92" ref="DC29">SUM(DC24:DC28)</f>
        <v>-1574</v>
      </c>
      <c r="DD29" s="386">
        <f t="shared" si="93" ref="DD29">SUM(DD24:DD28)</f>
        <v>-651</v>
      </c>
      <c r="DE29" s="386">
        <f t="shared" si="94" ref="DE29">SUM(DE24:DE28)</f>
        <v>-482</v>
      </c>
      <c r="DF29" s="386">
        <f t="shared" si="95" ref="DF29:DG29">SUM(DF24:DF28)</f>
        <v>-252</v>
      </c>
      <c r="DG29" s="386">
        <f t="shared" si="95"/>
        <v>-185</v>
      </c>
      <c r="DH29" s="386">
        <f t="shared" si="96" ref="DH29">SUM(DH24:DH28)</f>
        <v>-316</v>
      </c>
      <c r="DI29" s="386">
        <f t="shared" si="97" ref="DI29">SUM(DI24:DI28)</f>
        <v>-263</v>
      </c>
      <c r="DJ29" s="386">
        <f t="shared" si="98" ref="DJ29:DK29">SUM(DJ24:DJ28)</f>
        <v>214</v>
      </c>
      <c r="DK29" s="386">
        <f t="shared" si="98"/>
        <v>-1615</v>
      </c>
      <c r="DL29" s="386">
        <f t="shared" si="99" ref="DL29:DM29">SUM(DL24:DL28)</f>
        <v>173</v>
      </c>
      <c r="DM29" s="386">
        <f t="shared" si="99"/>
        <v>561</v>
      </c>
      <c r="DN29" s="386">
        <f t="shared" si="100" ref="DN29:DO29">SUM(DN24:DN28)</f>
        <v>-950</v>
      </c>
      <c r="DO29" s="386">
        <f t="shared" si="100"/>
        <v>20</v>
      </c>
      <c r="DP29" s="386">
        <f t="shared" si="101" ref="DP29:DQ29">SUM(DP24:DP28)</f>
        <v>1838</v>
      </c>
      <c r="DQ29" s="386">
        <f t="shared" si="101"/>
        <v>-435</v>
      </c>
      <c r="DR29" s="386"/>
      <c r="DS29" s="386"/>
      <c r="DT29" s="386"/>
      <c r="DU29" s="386"/>
      <c r="DV29" s="386"/>
      <c r="DW29" s="386"/>
      <c r="DX29" s="386"/>
      <c r="DY29" s="386"/>
      <c r="DZ29" s="386"/>
      <c r="EA29" s="265"/>
      <c r="EB29" s="78">
        <f>SUM(EB24:EB28)</f>
        <v>13099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6"/>
      <c r="BJ30" s="530"/>
      <c r="BK30" s="293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28"/>
      <c r="CO30" s="228"/>
      <c r="CP30" s="387"/>
      <c r="CQ30" s="349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387"/>
      <c r="DC30" s="387"/>
      <c r="DD30" s="387"/>
      <c r="DE30" s="387"/>
      <c r="DF30" s="387"/>
      <c r="DG30" s="387"/>
      <c r="DH30" s="387"/>
      <c r="DI30" s="387"/>
      <c r="DJ30" s="387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264"/>
      <c r="EB30" s="83"/>
    </row>
    <row r="31" spans="1:132" s="52" customFormat="1" ht="1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1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1">
        <v>2900</v>
      </c>
      <c r="BI31" s="464">
        <v>2611</v>
      </c>
      <c r="BJ31" s="528">
        <v>3337</v>
      </c>
      <c r="BK31" s="291">
        <v>4262</v>
      </c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2" ref="BU31:CD35">O31-C31</f>
        <v>549</v>
      </c>
      <c r="BV31" s="77">
        <f t="shared" si="102"/>
        <v>-12</v>
      </c>
      <c r="BW31" s="77">
        <f t="shared" si="102"/>
        <v>-1320</v>
      </c>
      <c r="BX31" s="77">
        <f t="shared" si="102"/>
        <v>-692</v>
      </c>
      <c r="BY31" s="77">
        <f t="shared" si="102"/>
        <v>-510</v>
      </c>
      <c r="BZ31" s="77">
        <f t="shared" si="102"/>
        <v>-1344</v>
      </c>
      <c r="CA31" s="77">
        <f t="shared" si="102"/>
        <v>-580</v>
      </c>
      <c r="CB31" s="77">
        <f t="shared" si="102"/>
        <v>-394</v>
      </c>
      <c r="CC31" s="77">
        <f t="shared" si="102"/>
        <v>-321</v>
      </c>
      <c r="CD31" s="385">
        <f t="shared" si="102"/>
        <v>-657</v>
      </c>
      <c r="CE31" s="408">
        <f t="shared" si="103" ref="CE31:CN35">Y31-M31</f>
        <v>-941</v>
      </c>
      <c r="CF31" s="77">
        <f t="shared" si="103"/>
        <v>-974</v>
      </c>
      <c r="CG31" s="77">
        <f t="shared" si="103"/>
        <v>-1555</v>
      </c>
      <c r="CH31" s="77">
        <f t="shared" si="103"/>
        <v>-1585</v>
      </c>
      <c r="CI31" s="77">
        <f t="shared" si="103"/>
        <v>-662</v>
      </c>
      <c r="CJ31" s="226">
        <f t="shared" si="103"/>
        <v>-252</v>
      </c>
      <c r="CK31" s="226">
        <f t="shared" si="103"/>
        <v>-647</v>
      </c>
      <c r="CL31" s="226">
        <f t="shared" si="103"/>
        <v>287</v>
      </c>
      <c r="CM31" s="226">
        <f t="shared" si="103"/>
        <v>454</v>
      </c>
      <c r="CN31" s="226">
        <f t="shared" si="103"/>
        <v>554</v>
      </c>
      <c r="CO31" s="226">
        <f t="shared" si="104" ref="CO31:CX35">AI31-W31</f>
        <v>985</v>
      </c>
      <c r="CP31" s="385">
        <f t="shared" si="104"/>
        <v>74</v>
      </c>
      <c r="CQ31" s="347">
        <f t="shared" si="104"/>
        <v>310</v>
      </c>
      <c r="CR31" s="226">
        <f t="shared" si="104"/>
        <v>394</v>
      </c>
      <c r="CS31" s="226">
        <f t="shared" si="104"/>
        <v>442</v>
      </c>
      <c r="CT31" s="226">
        <f t="shared" si="104"/>
        <v>314</v>
      </c>
      <c r="CU31" s="226">
        <f t="shared" si="104"/>
        <v>587</v>
      </c>
      <c r="CV31" s="226">
        <f t="shared" si="104"/>
        <v>361</v>
      </c>
      <c r="CW31" s="226">
        <f t="shared" si="104"/>
        <v>-15</v>
      </c>
      <c r="CX31" s="226">
        <f t="shared" si="104"/>
        <v>132</v>
      </c>
      <c r="CY31" s="226">
        <f t="shared" si="105" ref="CY31:DH35">AS31-AG31</f>
        <v>-201</v>
      </c>
      <c r="CZ31" s="226">
        <f t="shared" si="105"/>
        <v>-480</v>
      </c>
      <c r="DA31" s="226">
        <f t="shared" si="105"/>
        <v>-911</v>
      </c>
      <c r="DB31" s="385">
        <f t="shared" si="105"/>
        <v>322</v>
      </c>
      <c r="DC31" s="385">
        <f t="shared" si="105"/>
        <v>22</v>
      </c>
      <c r="DD31" s="385">
        <f t="shared" si="105"/>
        <v>199</v>
      </c>
      <c r="DE31" s="385">
        <f t="shared" si="105"/>
        <v>285</v>
      </c>
      <c r="DF31" s="385">
        <f t="shared" si="105"/>
        <v>-114</v>
      </c>
      <c r="DG31" s="385">
        <f t="shared" si="105"/>
        <v>-52</v>
      </c>
      <c r="DH31" s="385">
        <f t="shared" si="105"/>
        <v>15</v>
      </c>
      <c r="DI31" s="385">
        <f t="shared" si="106" ref="DI31:DQ35">BC31-AQ31</f>
        <v>242</v>
      </c>
      <c r="DJ31" s="385">
        <f t="shared" si="106"/>
        <v>41</v>
      </c>
      <c r="DK31" s="385">
        <f t="shared" si="106"/>
        <v>-276</v>
      </c>
      <c r="DL31" s="385">
        <f t="shared" si="106"/>
        <v>20</v>
      </c>
      <c r="DM31" s="385">
        <f t="shared" si="106"/>
        <v>182</v>
      </c>
      <c r="DN31" s="385">
        <f t="shared" si="106"/>
        <v>-468</v>
      </c>
      <c r="DO31" s="385">
        <f t="shared" si="106"/>
        <v>-290</v>
      </c>
      <c r="DP31" s="385">
        <f t="shared" si="106"/>
        <v>-347</v>
      </c>
      <c r="DQ31" s="385">
        <f t="shared" si="106"/>
        <v>-78</v>
      </c>
      <c r="DR31" s="385"/>
      <c r="DS31" s="385"/>
      <c r="DT31" s="385"/>
      <c r="DU31" s="385"/>
      <c r="DV31" s="385"/>
      <c r="DW31" s="385"/>
      <c r="DX31" s="385"/>
      <c r="DY31" s="385"/>
      <c r="DZ31" s="385"/>
      <c r="EA31" s="264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4262</v>
      </c>
    </row>
    <row r="32" spans="1:132" s="52" customFormat="1" ht="1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1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1">
        <v>634</v>
      </c>
      <c r="BI32" s="464">
        <v>648</v>
      </c>
      <c r="BJ32" s="528">
        <v>918</v>
      </c>
      <c r="BK32" s="291">
        <v>874</v>
      </c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2"/>
        <v>29</v>
      </c>
      <c r="BV32" s="77">
        <f t="shared" si="102"/>
        <v>-19</v>
      </c>
      <c r="BW32" s="77">
        <f t="shared" si="102"/>
        <v>-257</v>
      </c>
      <c r="BX32" s="77">
        <f t="shared" si="102"/>
        <v>-308</v>
      </c>
      <c r="BY32" s="77">
        <f t="shared" si="102"/>
        <v>-130</v>
      </c>
      <c r="BZ32" s="77">
        <f t="shared" si="102"/>
        <v>-77</v>
      </c>
      <c r="CA32" s="77">
        <f t="shared" si="102"/>
        <v>-49</v>
      </c>
      <c r="CB32" s="77">
        <f t="shared" si="102"/>
        <v>-61</v>
      </c>
      <c r="CC32" s="77">
        <f t="shared" si="102"/>
        <v>31</v>
      </c>
      <c r="CD32" s="385">
        <f t="shared" si="102"/>
        <v>-99</v>
      </c>
      <c r="CE32" s="408">
        <f t="shared" si="103"/>
        <v>-73</v>
      </c>
      <c r="CF32" s="77">
        <f t="shared" si="103"/>
        <v>-77</v>
      </c>
      <c r="CG32" s="77">
        <f t="shared" si="103"/>
        <v>-51</v>
      </c>
      <c r="CH32" s="77">
        <f t="shared" si="103"/>
        <v>-63</v>
      </c>
      <c r="CI32" s="77">
        <f t="shared" si="103"/>
        <v>65</v>
      </c>
      <c r="CJ32" s="226">
        <f t="shared" si="103"/>
        <v>356</v>
      </c>
      <c r="CK32" s="226">
        <f t="shared" si="103"/>
        <v>57</v>
      </c>
      <c r="CL32" s="226">
        <f t="shared" si="103"/>
        <v>79</v>
      </c>
      <c r="CM32" s="226">
        <f t="shared" si="103"/>
        <v>146</v>
      </c>
      <c r="CN32" s="226">
        <f t="shared" si="103"/>
        <v>138</v>
      </c>
      <c r="CO32" s="226">
        <f t="shared" si="104"/>
        <v>60</v>
      </c>
      <c r="CP32" s="385">
        <f t="shared" si="104"/>
        <v>-79</v>
      </c>
      <c r="CQ32" s="347">
        <f t="shared" si="104"/>
        <v>113</v>
      </c>
      <c r="CR32" s="226">
        <f t="shared" si="104"/>
        <v>206</v>
      </c>
      <c r="CS32" s="226">
        <f t="shared" si="104"/>
        <v>148</v>
      </c>
      <c r="CT32" s="226">
        <f t="shared" si="104"/>
        <v>148</v>
      </c>
      <c r="CU32" s="226">
        <f t="shared" si="104"/>
        <v>136</v>
      </c>
      <c r="CV32" s="226">
        <f t="shared" si="104"/>
        <v>-99</v>
      </c>
      <c r="CW32" s="226">
        <f t="shared" si="104"/>
        <v>-305</v>
      </c>
      <c r="CX32" s="226">
        <f t="shared" si="104"/>
        <v>-32</v>
      </c>
      <c r="CY32" s="226">
        <f t="shared" si="105"/>
        <v>-1</v>
      </c>
      <c r="CZ32" s="226">
        <f t="shared" si="105"/>
        <v>-24</v>
      </c>
      <c r="DA32" s="226">
        <f t="shared" si="105"/>
        <v>38</v>
      </c>
      <c r="DB32" s="385">
        <f t="shared" si="105"/>
        <v>255</v>
      </c>
      <c r="DC32" s="385">
        <f t="shared" si="105"/>
        <v>138</v>
      </c>
      <c r="DD32" s="385">
        <f t="shared" si="105"/>
        <v>136</v>
      </c>
      <c r="DE32" s="385">
        <f t="shared" si="105"/>
        <v>77</v>
      </c>
      <c r="DF32" s="385">
        <f t="shared" si="105"/>
        <v>22</v>
      </c>
      <c r="DG32" s="385">
        <f t="shared" si="105"/>
        <v>81</v>
      </c>
      <c r="DH32" s="385">
        <f t="shared" si="105"/>
        <v>41</v>
      </c>
      <c r="DI32" s="385">
        <f t="shared" si="106"/>
        <v>49</v>
      </c>
      <c r="DJ32" s="385">
        <f t="shared" si="106"/>
        <v>66</v>
      </c>
      <c r="DK32" s="385">
        <f t="shared" si="106"/>
        <v>15</v>
      </c>
      <c r="DL32" s="385">
        <f t="shared" si="106"/>
        <v>39</v>
      </c>
      <c r="DM32" s="385">
        <f t="shared" si="106"/>
        <v>75</v>
      </c>
      <c r="DN32" s="385">
        <f t="shared" si="106"/>
        <v>-35</v>
      </c>
      <c r="DO32" s="385">
        <f t="shared" si="106"/>
        <v>37</v>
      </c>
      <c r="DP32" s="385">
        <f t="shared" si="106"/>
        <v>103</v>
      </c>
      <c r="DQ32" s="385">
        <f t="shared" si="106"/>
        <v>111</v>
      </c>
      <c r="DR32" s="385"/>
      <c r="DS32" s="385"/>
      <c r="DT32" s="385"/>
      <c r="DU32" s="385"/>
      <c r="DV32" s="385"/>
      <c r="DW32" s="385"/>
      <c r="DX32" s="385"/>
      <c r="DY32" s="385"/>
      <c r="DZ32" s="385"/>
      <c r="EA32" s="264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874</v>
      </c>
    </row>
    <row r="33" spans="1:132" s="52" customFormat="1" ht="1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1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1">
        <v>463</v>
      </c>
      <c r="BI33" s="464">
        <v>449</v>
      </c>
      <c r="BJ33" s="528">
        <v>507</v>
      </c>
      <c r="BK33" s="291">
        <v>533</v>
      </c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2"/>
        <v>144</v>
      </c>
      <c r="BV33" s="77">
        <f t="shared" si="102"/>
        <v>185</v>
      </c>
      <c r="BW33" s="77">
        <f t="shared" si="102"/>
        <v>-12</v>
      </c>
      <c r="BX33" s="77">
        <f t="shared" si="102"/>
        <v>9</v>
      </c>
      <c r="BY33" s="77">
        <f t="shared" si="102"/>
        <v>-73</v>
      </c>
      <c r="BZ33" s="77">
        <f t="shared" si="102"/>
        <v>-143</v>
      </c>
      <c r="CA33" s="77">
        <f t="shared" si="102"/>
        <v>-12</v>
      </c>
      <c r="CB33" s="77">
        <f t="shared" si="102"/>
        <v>23</v>
      </c>
      <c r="CC33" s="77">
        <f t="shared" si="102"/>
        <v>-28</v>
      </c>
      <c r="CD33" s="385">
        <f t="shared" si="102"/>
        <v>-135</v>
      </c>
      <c r="CE33" s="408">
        <f t="shared" si="103"/>
        <v>65</v>
      </c>
      <c r="CF33" s="77">
        <f t="shared" si="103"/>
        <v>-121</v>
      </c>
      <c r="CG33" s="77">
        <f t="shared" si="103"/>
        <v>-309</v>
      </c>
      <c r="CH33" s="77">
        <f t="shared" si="103"/>
        <v>-426</v>
      </c>
      <c r="CI33" s="77">
        <f t="shared" si="103"/>
        <v>-252</v>
      </c>
      <c r="CJ33" s="226">
        <f t="shared" si="103"/>
        <v>-106</v>
      </c>
      <c r="CK33" s="226">
        <f t="shared" si="103"/>
        <v>6</v>
      </c>
      <c r="CL33" s="226">
        <f t="shared" si="103"/>
        <v>-27</v>
      </c>
      <c r="CM33" s="226">
        <f t="shared" si="103"/>
        <v>47</v>
      </c>
      <c r="CN33" s="226">
        <f t="shared" si="103"/>
        <v>105</v>
      </c>
      <c r="CO33" s="226">
        <f t="shared" si="104"/>
        <v>315</v>
      </c>
      <c r="CP33" s="385">
        <f t="shared" si="104"/>
        <v>93</v>
      </c>
      <c r="CQ33" s="347">
        <f t="shared" si="104"/>
        <v>371</v>
      </c>
      <c r="CR33" s="226">
        <f t="shared" si="104"/>
        <v>168</v>
      </c>
      <c r="CS33" s="226">
        <f t="shared" si="104"/>
        <v>377</v>
      </c>
      <c r="CT33" s="226">
        <f t="shared" si="104"/>
        <v>219</v>
      </c>
      <c r="CU33" s="226">
        <f t="shared" si="104"/>
        <v>215</v>
      </c>
      <c r="CV33" s="226">
        <f t="shared" si="104"/>
        <v>190</v>
      </c>
      <c r="CW33" s="226">
        <f t="shared" si="104"/>
        <v>129</v>
      </c>
      <c r="CX33" s="226">
        <f t="shared" si="104"/>
        <v>132</v>
      </c>
      <c r="CY33" s="226">
        <f t="shared" si="105"/>
        <v>107</v>
      </c>
      <c r="CZ33" s="226">
        <f t="shared" si="105"/>
        <v>-23</v>
      </c>
      <c r="DA33" s="226">
        <f t="shared" si="105"/>
        <v>-294</v>
      </c>
      <c r="DB33" s="385">
        <f t="shared" si="105"/>
        <v>-24</v>
      </c>
      <c r="DC33" s="385">
        <f t="shared" si="105"/>
        <v>-350</v>
      </c>
      <c r="DD33" s="385">
        <f t="shared" si="105"/>
        <v>-216</v>
      </c>
      <c r="DE33" s="385">
        <f t="shared" si="105"/>
        <v>-252</v>
      </c>
      <c r="DF33" s="385">
        <f t="shared" si="105"/>
        <v>-96</v>
      </c>
      <c r="DG33" s="385">
        <f t="shared" si="105"/>
        <v>-111</v>
      </c>
      <c r="DH33" s="385">
        <f t="shared" si="105"/>
        <v>-112</v>
      </c>
      <c r="DI33" s="385">
        <f t="shared" si="106"/>
        <v>-94</v>
      </c>
      <c r="DJ33" s="385">
        <f t="shared" si="106"/>
        <v>5</v>
      </c>
      <c r="DK33" s="385">
        <f t="shared" si="106"/>
        <v>-142</v>
      </c>
      <c r="DL33" s="385">
        <f t="shared" si="106"/>
        <v>-54</v>
      </c>
      <c r="DM33" s="385">
        <f t="shared" si="106"/>
        <v>6</v>
      </c>
      <c r="DN33" s="385">
        <f t="shared" si="106"/>
        <v>-28</v>
      </c>
      <c r="DO33" s="385">
        <f t="shared" si="106"/>
        <v>-6</v>
      </c>
      <c r="DP33" s="385">
        <f t="shared" si="106"/>
        <v>40</v>
      </c>
      <c r="DQ33" s="385">
        <f t="shared" si="106"/>
        <v>-45</v>
      </c>
      <c r="DR33" s="385"/>
      <c r="DS33" s="385"/>
      <c r="DT33" s="385"/>
      <c r="DU33" s="385"/>
      <c r="DV33" s="385"/>
      <c r="DW33" s="385"/>
      <c r="DX33" s="385"/>
      <c r="DY33" s="385"/>
      <c r="DZ33" s="385"/>
      <c r="EA33" s="264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533</v>
      </c>
    </row>
    <row r="34" spans="1:132" s="52" customFormat="1" ht="1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1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1">
        <v>25</v>
      </c>
      <c r="BI34" s="464">
        <v>19</v>
      </c>
      <c r="BJ34" s="528">
        <v>20</v>
      </c>
      <c r="BK34" s="291">
        <v>23</v>
      </c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2"/>
        <v>13</v>
      </c>
      <c r="BV34" s="77">
        <f t="shared" si="102"/>
        <v>-3</v>
      </c>
      <c r="BW34" s="77">
        <f t="shared" si="102"/>
        <v>-12</v>
      </c>
      <c r="BX34" s="77">
        <f t="shared" si="102"/>
        <v>6</v>
      </c>
      <c r="BY34" s="77">
        <f t="shared" si="102"/>
        <v>4</v>
      </c>
      <c r="BZ34" s="77">
        <f t="shared" si="102"/>
        <v>1</v>
      </c>
      <c r="CA34" s="77">
        <f t="shared" si="102"/>
        <v>-9</v>
      </c>
      <c r="CB34" s="77">
        <f t="shared" si="102"/>
        <v>0</v>
      </c>
      <c r="CC34" s="77">
        <f t="shared" si="102"/>
        <v>0</v>
      </c>
      <c r="CD34" s="385">
        <f t="shared" si="102"/>
        <v>-5</v>
      </c>
      <c r="CE34" s="408">
        <f t="shared" si="103"/>
        <v>4</v>
      </c>
      <c r="CF34" s="77">
        <f t="shared" si="103"/>
        <v>-4</v>
      </c>
      <c r="CG34" s="77">
        <f t="shared" si="103"/>
        <v>-18</v>
      </c>
      <c r="CH34" s="77">
        <f t="shared" si="103"/>
        <v>-23</v>
      </c>
      <c r="CI34" s="77">
        <f t="shared" si="103"/>
        <v>-15</v>
      </c>
      <c r="CJ34" s="226">
        <f t="shared" si="103"/>
        <v>-4</v>
      </c>
      <c r="CK34" s="226">
        <f t="shared" si="103"/>
        <v>-7</v>
      </c>
      <c r="CL34" s="226">
        <f t="shared" si="103"/>
        <v>-10</v>
      </c>
      <c r="CM34" s="226">
        <f t="shared" si="103"/>
        <v>13</v>
      </c>
      <c r="CN34" s="226">
        <f t="shared" si="103"/>
        <v>8</v>
      </c>
      <c r="CO34" s="226">
        <f t="shared" si="104"/>
        <v>23</v>
      </c>
      <c r="CP34" s="385">
        <f t="shared" si="104"/>
        <v>12</v>
      </c>
      <c r="CQ34" s="347">
        <f t="shared" si="104"/>
        <v>16</v>
      </c>
      <c r="CR34" s="226">
        <f t="shared" si="104"/>
        <v>17</v>
      </c>
      <c r="CS34" s="226">
        <f t="shared" si="104"/>
        <v>11</v>
      </c>
      <c r="CT34" s="226">
        <f t="shared" si="104"/>
        <v>8</v>
      </c>
      <c r="CU34" s="226">
        <f t="shared" si="104"/>
        <v>6</v>
      </c>
      <c r="CV34" s="226">
        <f t="shared" si="104"/>
        <v>18</v>
      </c>
      <c r="CW34" s="226">
        <f t="shared" si="104"/>
        <v>14</v>
      </c>
      <c r="CX34" s="226">
        <f t="shared" si="104"/>
        <v>18</v>
      </c>
      <c r="CY34" s="226">
        <f t="shared" si="105"/>
        <v>13</v>
      </c>
      <c r="CZ34" s="226">
        <f t="shared" si="105"/>
        <v>-1</v>
      </c>
      <c r="DA34" s="226">
        <f t="shared" si="105"/>
        <v>-12</v>
      </c>
      <c r="DB34" s="385">
        <f t="shared" si="105"/>
        <v>-10</v>
      </c>
      <c r="DC34" s="385">
        <f t="shared" si="105"/>
        <v>-16</v>
      </c>
      <c r="DD34" s="385">
        <f t="shared" si="105"/>
        <v>-22</v>
      </c>
      <c r="DE34" s="385">
        <f t="shared" si="105"/>
        <v>-5</v>
      </c>
      <c r="DF34" s="385">
        <f t="shared" si="105"/>
        <v>5</v>
      </c>
      <c r="DG34" s="385">
        <f t="shared" si="105"/>
        <v>-1</v>
      </c>
      <c r="DH34" s="385">
        <f t="shared" si="105"/>
        <v>-3</v>
      </c>
      <c r="DI34" s="385">
        <f t="shared" si="106"/>
        <v>-11</v>
      </c>
      <c r="DJ34" s="385">
        <f t="shared" si="106"/>
        <v>-7</v>
      </c>
      <c r="DK34" s="385">
        <f t="shared" si="106"/>
        <v>-16</v>
      </c>
      <c r="DL34" s="385">
        <f t="shared" si="106"/>
        <v>-10</v>
      </c>
      <c r="DM34" s="385">
        <f t="shared" si="106"/>
        <v>-7</v>
      </c>
      <c r="DN34" s="385">
        <f t="shared" si="106"/>
        <v>7</v>
      </c>
      <c r="DO34" s="385">
        <f t="shared" si="106"/>
        <v>-2</v>
      </c>
      <c r="DP34" s="385">
        <f t="shared" si="106"/>
        <v>4</v>
      </c>
      <c r="DQ34" s="385">
        <f t="shared" si="106"/>
        <v>-2</v>
      </c>
      <c r="DR34" s="385"/>
      <c r="DS34" s="385"/>
      <c r="DT34" s="385"/>
      <c r="DU34" s="385"/>
      <c r="DV34" s="385"/>
      <c r="DW34" s="385"/>
      <c r="DX34" s="385"/>
      <c r="DY34" s="385"/>
      <c r="DZ34" s="385"/>
      <c r="EA34" s="264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23</v>
      </c>
    </row>
    <row r="35" spans="1:132" s="52" customFormat="1" ht="1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1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1">
        <v>3</v>
      </c>
      <c r="BI35" s="464">
        <v>5</v>
      </c>
      <c r="BJ35" s="528">
        <v>2</v>
      </c>
      <c r="BK35" s="291">
        <v>2</v>
      </c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2"/>
        <v>4</v>
      </c>
      <c r="BV35" s="77">
        <f t="shared" si="102"/>
        <v>6</v>
      </c>
      <c r="BW35" s="77">
        <f t="shared" si="102"/>
        <v>2</v>
      </c>
      <c r="BX35" s="77">
        <f t="shared" si="102"/>
        <v>2</v>
      </c>
      <c r="BY35" s="77">
        <f t="shared" si="102"/>
        <v>2</v>
      </c>
      <c r="BZ35" s="77">
        <f t="shared" si="102"/>
        <v>4</v>
      </c>
      <c r="CA35" s="77">
        <f t="shared" si="102"/>
        <v>0</v>
      </c>
      <c r="CB35" s="77">
        <f t="shared" si="102"/>
        <v>4</v>
      </c>
      <c r="CC35" s="77">
        <f t="shared" si="102"/>
        <v>2</v>
      </c>
      <c r="CD35" s="385">
        <f t="shared" si="102"/>
        <v>-1</v>
      </c>
      <c r="CE35" s="408">
        <f t="shared" si="103"/>
        <v>-4</v>
      </c>
      <c r="CF35" s="77">
        <f t="shared" si="103"/>
        <v>1</v>
      </c>
      <c r="CG35" s="77">
        <f t="shared" si="103"/>
        <v>-2</v>
      </c>
      <c r="CH35" s="77">
        <f t="shared" si="103"/>
        <v>-4</v>
      </c>
      <c r="CI35" s="77">
        <f t="shared" si="103"/>
        <v>-3</v>
      </c>
      <c r="CJ35" s="226">
        <f t="shared" si="103"/>
        <v>3</v>
      </c>
      <c r="CK35" s="226">
        <f t="shared" si="103"/>
        <v>1</v>
      </c>
      <c r="CL35" s="226">
        <f t="shared" si="103"/>
        <v>-5</v>
      </c>
      <c r="CM35" s="226">
        <f t="shared" si="103"/>
        <v>3</v>
      </c>
      <c r="CN35" s="226">
        <f t="shared" si="103"/>
        <v>-2</v>
      </c>
      <c r="CO35" s="226">
        <f t="shared" si="104"/>
        <v>1</v>
      </c>
      <c r="CP35" s="385">
        <f t="shared" si="104"/>
        <v>1</v>
      </c>
      <c r="CQ35" s="347">
        <f t="shared" si="104"/>
        <v>6</v>
      </c>
      <c r="CR35" s="226">
        <f t="shared" si="104"/>
        <v>1</v>
      </c>
      <c r="CS35" s="226">
        <f t="shared" si="104"/>
        <v>0</v>
      </c>
      <c r="CT35" s="226">
        <f t="shared" si="104"/>
        <v>-2</v>
      </c>
      <c r="CU35" s="226">
        <f t="shared" si="104"/>
        <v>3</v>
      </c>
      <c r="CV35" s="226">
        <f t="shared" si="104"/>
        <v>-1</v>
      </c>
      <c r="CW35" s="226">
        <f t="shared" si="104"/>
        <v>0</v>
      </c>
      <c r="CX35" s="226">
        <f t="shared" si="104"/>
        <v>-2</v>
      </c>
      <c r="CY35" s="226">
        <f t="shared" si="105"/>
        <v>2</v>
      </c>
      <c r="CZ35" s="226">
        <f t="shared" si="105"/>
        <v>-2</v>
      </c>
      <c r="DA35" s="226">
        <f t="shared" si="105"/>
        <v>4</v>
      </c>
      <c r="DB35" s="385">
        <f t="shared" si="105"/>
        <v>2</v>
      </c>
      <c r="DC35" s="385">
        <f t="shared" si="105"/>
        <v>0</v>
      </c>
      <c r="DD35" s="385">
        <f t="shared" si="105"/>
        <v>-2</v>
      </c>
      <c r="DE35" s="385">
        <f t="shared" si="105"/>
        <v>0</v>
      </c>
      <c r="DF35" s="385">
        <f t="shared" si="105"/>
        <v>-1</v>
      </c>
      <c r="DG35" s="385">
        <f t="shared" si="105"/>
        <v>-2</v>
      </c>
      <c r="DH35" s="385">
        <f t="shared" si="105"/>
        <v>-3</v>
      </c>
      <c r="DI35" s="385">
        <f t="shared" si="106"/>
        <v>-4</v>
      </c>
      <c r="DJ35" s="385">
        <f t="shared" si="106"/>
        <v>6</v>
      </c>
      <c r="DK35" s="385">
        <f t="shared" si="106"/>
        <v>-5</v>
      </c>
      <c r="DL35" s="385">
        <f t="shared" si="106"/>
        <v>1</v>
      </c>
      <c r="DM35" s="385">
        <f t="shared" si="106"/>
        <v>-5</v>
      </c>
      <c r="DN35" s="385">
        <f t="shared" si="106"/>
        <v>-1</v>
      </c>
      <c r="DO35" s="385">
        <f t="shared" si="106"/>
        <v>-1</v>
      </c>
      <c r="DP35" s="385">
        <f t="shared" si="106"/>
        <v>0</v>
      </c>
      <c r="DQ35" s="385">
        <f t="shared" si="106"/>
        <v>-1</v>
      </c>
      <c r="DR35" s="385"/>
      <c r="DS35" s="385"/>
      <c r="DT35" s="385"/>
      <c r="DU35" s="385"/>
      <c r="DV35" s="385"/>
      <c r="DW35" s="385"/>
      <c r="DX35" s="385"/>
      <c r="DY35" s="385"/>
      <c r="DZ35" s="385"/>
      <c r="EA35" s="264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2</v>
      </c>
    </row>
    <row r="36" spans="1:132" s="66" customFormat="1" ht="15">
      <c r="A36" s="140"/>
      <c r="B36" s="53" t="s">
        <v>144</v>
      </c>
      <c r="C36" s="129">
        <f t="shared" si="107" ref="C36:V36">SUM(C31:C35)</f>
        <v>5822</v>
      </c>
      <c r="D36" s="130">
        <f t="shared" si="107"/>
        <v>7149</v>
      </c>
      <c r="E36" s="130">
        <f t="shared" si="107"/>
        <v>7246</v>
      </c>
      <c r="F36" s="130">
        <f t="shared" si="107"/>
        <v>6145</v>
      </c>
      <c r="G36" s="130">
        <f t="shared" si="107"/>
        <v>5969</v>
      </c>
      <c r="H36" s="130">
        <f t="shared" si="107"/>
        <v>5419</v>
      </c>
      <c r="I36" s="130">
        <f t="shared" si="107"/>
        <v>4461</v>
      </c>
      <c r="J36" s="130">
        <f t="shared" si="107"/>
        <v>4332</v>
      </c>
      <c r="K36" s="130">
        <f t="shared" si="107"/>
        <v>4275</v>
      </c>
      <c r="L36" s="131">
        <f t="shared" si="107"/>
        <v>4801</v>
      </c>
      <c r="M36" s="130">
        <f t="shared" si="107"/>
        <v>4333</v>
      </c>
      <c r="N36" s="130">
        <f t="shared" si="107"/>
        <v>5278</v>
      </c>
      <c r="O36" s="130">
        <f t="shared" si="107"/>
        <v>6561</v>
      </c>
      <c r="P36" s="130">
        <f t="shared" si="107"/>
        <v>7306</v>
      </c>
      <c r="Q36" s="130">
        <f t="shared" si="107"/>
        <v>5647</v>
      </c>
      <c r="R36" s="130">
        <f t="shared" si="107"/>
        <v>5162</v>
      </c>
      <c r="S36" s="130">
        <f t="shared" si="107"/>
        <v>5262</v>
      </c>
      <c r="T36" s="130">
        <f t="shared" si="107"/>
        <v>3860</v>
      </c>
      <c r="U36" s="130">
        <f t="shared" si="107"/>
        <v>3811</v>
      </c>
      <c r="V36" s="130">
        <f t="shared" si="107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2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2">
        <v>4025</v>
      </c>
      <c r="BI36" s="465">
        <v>3732</v>
      </c>
      <c r="BJ36" s="529">
        <v>4784</v>
      </c>
      <c r="BK36" s="292">
        <v>5694</v>
      </c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8" ref="BU36:BY36">SUM(BU31:BU35)</f>
        <v>739</v>
      </c>
      <c r="BV36" s="132">
        <f t="shared" si="108"/>
        <v>157</v>
      </c>
      <c r="BW36" s="132">
        <f t="shared" si="108"/>
        <v>-1599</v>
      </c>
      <c r="BX36" s="132">
        <f t="shared" si="108"/>
        <v>-983</v>
      </c>
      <c r="BY36" s="132">
        <f t="shared" si="108"/>
        <v>-707</v>
      </c>
      <c r="BZ36" s="132">
        <f t="shared" si="109" ref="BZ36:CH36">SUM(BZ31:BZ35)</f>
        <v>-1559</v>
      </c>
      <c r="CA36" s="132">
        <f t="shared" si="109"/>
        <v>-650</v>
      </c>
      <c r="CB36" s="132">
        <f t="shared" si="109"/>
        <v>-428</v>
      </c>
      <c r="CC36" s="132">
        <f t="shared" si="109"/>
        <v>-316</v>
      </c>
      <c r="CD36" s="386">
        <f t="shared" si="109"/>
        <v>-897</v>
      </c>
      <c r="CE36" s="409">
        <f t="shared" si="109"/>
        <v>-949</v>
      </c>
      <c r="CF36" s="132">
        <f t="shared" si="109"/>
        <v>-1175</v>
      </c>
      <c r="CG36" s="132">
        <f t="shared" si="109"/>
        <v>-1935</v>
      </c>
      <c r="CH36" s="132">
        <f t="shared" si="109"/>
        <v>-2101</v>
      </c>
      <c r="CI36" s="132">
        <f t="shared" si="110" ref="CI36:CJ36">SUM(CI31:CI35)</f>
        <v>-867</v>
      </c>
      <c r="CJ36" s="227">
        <f t="shared" si="110"/>
        <v>-3</v>
      </c>
      <c r="CK36" s="227">
        <f t="shared" si="111" ref="CK36:CL36">SUM(CK31:CK35)</f>
        <v>-590</v>
      </c>
      <c r="CL36" s="227">
        <f t="shared" si="111"/>
        <v>324</v>
      </c>
      <c r="CM36" s="227">
        <f t="shared" si="112" ref="CM36">SUM(CM31:CM35)</f>
        <v>663</v>
      </c>
      <c r="CN36" s="227">
        <f t="shared" si="113" ref="CN36:CO36">SUM(CN31:CN35)</f>
        <v>803</v>
      </c>
      <c r="CO36" s="227">
        <f t="shared" si="113"/>
        <v>1384</v>
      </c>
      <c r="CP36" s="386">
        <f t="shared" si="114" ref="CP36:CQ36">SUM(CP31:CP35)</f>
        <v>101</v>
      </c>
      <c r="CQ36" s="348">
        <f t="shared" si="114"/>
        <v>816</v>
      </c>
      <c r="CR36" s="227">
        <f t="shared" si="115" ref="CR36">SUM(CR31:CR35)</f>
        <v>786</v>
      </c>
      <c r="CS36" s="227">
        <f t="shared" si="116" ref="CS36">SUM(CS31:CS35)</f>
        <v>978</v>
      </c>
      <c r="CT36" s="227">
        <f t="shared" si="117" ref="CT36">SUM(CT31:CT35)</f>
        <v>687</v>
      </c>
      <c r="CU36" s="227">
        <f t="shared" si="118" ref="CU36">SUM(CU31:CU35)</f>
        <v>947</v>
      </c>
      <c r="CV36" s="227">
        <f t="shared" si="119" ref="CV36">SUM(CV31:CV35)</f>
        <v>469</v>
      </c>
      <c r="CW36" s="227">
        <f t="shared" si="120" ref="CW36">SUM(CW31:CW35)</f>
        <v>-177</v>
      </c>
      <c r="CX36" s="227">
        <f t="shared" si="121" ref="CX36">SUM(CX31:CX35)</f>
        <v>248</v>
      </c>
      <c r="CY36" s="227">
        <f t="shared" si="122" ref="CY36">SUM(CY31:CY35)</f>
        <v>-80</v>
      </c>
      <c r="CZ36" s="227">
        <f t="shared" si="123" ref="CZ36">SUM(CZ31:CZ35)</f>
        <v>-530</v>
      </c>
      <c r="DA36" s="227">
        <f t="shared" si="124" ref="DA36">SUM(DA31:DA35)</f>
        <v>-1175</v>
      </c>
      <c r="DB36" s="386">
        <f t="shared" si="125" ref="DB36">SUM(DB31:DB35)</f>
        <v>545</v>
      </c>
      <c r="DC36" s="386">
        <f t="shared" si="126" ref="DC36">SUM(DC31:DC35)</f>
        <v>-206</v>
      </c>
      <c r="DD36" s="386">
        <f t="shared" si="127" ref="DD36">SUM(DD31:DD35)</f>
        <v>95</v>
      </c>
      <c r="DE36" s="386">
        <f t="shared" si="128" ref="DE36">SUM(DE31:DE35)</f>
        <v>105</v>
      </c>
      <c r="DF36" s="386">
        <f t="shared" si="129" ref="DF36:DG36">SUM(DF31:DF35)</f>
        <v>-184</v>
      </c>
      <c r="DG36" s="386">
        <f t="shared" si="129"/>
        <v>-85</v>
      </c>
      <c r="DH36" s="386">
        <f t="shared" si="130" ref="DH36">SUM(DH31:DH35)</f>
        <v>-62</v>
      </c>
      <c r="DI36" s="386">
        <f t="shared" si="131" ref="DI36">SUM(DI31:DI35)</f>
        <v>182</v>
      </c>
      <c r="DJ36" s="386">
        <f t="shared" si="132" ref="DJ36:DK36">SUM(DJ31:DJ35)</f>
        <v>111</v>
      </c>
      <c r="DK36" s="386">
        <f t="shared" si="132"/>
        <v>-424</v>
      </c>
      <c r="DL36" s="386">
        <f t="shared" si="133" ref="DL36:DM36">SUM(DL31:DL35)</f>
        <v>-4</v>
      </c>
      <c r="DM36" s="386">
        <f t="shared" si="133"/>
        <v>251</v>
      </c>
      <c r="DN36" s="386">
        <f t="shared" si="134" ref="DN36:DO36">SUM(DN31:DN35)</f>
        <v>-525</v>
      </c>
      <c r="DO36" s="386">
        <f t="shared" si="134"/>
        <v>-262</v>
      </c>
      <c r="DP36" s="386">
        <f t="shared" si="135" ref="DP36:DQ36">SUM(DP31:DP35)</f>
        <v>-200</v>
      </c>
      <c r="DQ36" s="386">
        <f t="shared" si="135"/>
        <v>-15</v>
      </c>
      <c r="DR36" s="386"/>
      <c r="DS36" s="386"/>
      <c r="DT36" s="386"/>
      <c r="DU36" s="386"/>
      <c r="DV36" s="386"/>
      <c r="DW36" s="386"/>
      <c r="DX36" s="386"/>
      <c r="DY36" s="386"/>
      <c r="DZ36" s="386"/>
      <c r="EA36" s="265"/>
      <c r="EB36" s="78">
        <f>SUM(EB31:EB35)</f>
        <v>5694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6"/>
      <c r="BJ37" s="530"/>
      <c r="BK37" s="293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28"/>
      <c r="CO37" s="228"/>
      <c r="CP37" s="387"/>
      <c r="CQ37" s="349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264"/>
      <c r="EB37" s="83"/>
    </row>
    <row r="38" spans="1:132" s="52" customFormat="1" ht="1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1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1">
        <v>9312</v>
      </c>
      <c r="BI38" s="464">
        <v>8709</v>
      </c>
      <c r="BJ38" s="528">
        <v>8437</v>
      </c>
      <c r="BK38" s="291">
        <v>8848</v>
      </c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6" ref="BU38:CD42">O38-C38</f>
        <v>198</v>
      </c>
      <c r="BV38" s="77">
        <f t="shared" si="136"/>
        <v>1253</v>
      </c>
      <c r="BW38" s="77">
        <f t="shared" si="136"/>
        <v>2117</v>
      </c>
      <c r="BX38" s="77">
        <f t="shared" si="136"/>
        <v>1940</v>
      </c>
      <c r="BY38" s="77">
        <f t="shared" si="136"/>
        <v>1829</v>
      </c>
      <c r="BZ38" s="77">
        <f t="shared" si="136"/>
        <v>2305</v>
      </c>
      <c r="CA38" s="77">
        <f t="shared" si="136"/>
        <v>2310</v>
      </c>
      <c r="CB38" s="77">
        <f t="shared" si="136"/>
        <v>2503</v>
      </c>
      <c r="CC38" s="77">
        <f t="shared" si="136"/>
        <v>2712</v>
      </c>
      <c r="CD38" s="385">
        <f t="shared" si="136"/>
        <v>2380</v>
      </c>
      <c r="CE38" s="408">
        <f t="shared" si="137" ref="CE38:CN42">Y38-M38</f>
        <v>2215</v>
      </c>
      <c r="CF38" s="77">
        <f t="shared" si="137"/>
        <v>2004</v>
      </c>
      <c r="CG38" s="77">
        <f t="shared" si="137"/>
        <v>1039</v>
      </c>
      <c r="CH38" s="77">
        <f t="shared" si="137"/>
        <v>-261</v>
      </c>
      <c r="CI38" s="77">
        <f t="shared" si="137"/>
        <v>-985</v>
      </c>
      <c r="CJ38" s="226">
        <f t="shared" si="137"/>
        <v>-1488</v>
      </c>
      <c r="CK38" s="226">
        <f t="shared" si="137"/>
        <v>-2646</v>
      </c>
      <c r="CL38" s="226">
        <f t="shared" si="137"/>
        <v>-3259</v>
      </c>
      <c r="CM38" s="226">
        <f t="shared" si="137"/>
        <v>-3208</v>
      </c>
      <c r="CN38" s="226">
        <f t="shared" si="137"/>
        <v>-2718</v>
      </c>
      <c r="CO38" s="226">
        <f t="shared" si="138" ref="CO38:CX42">AI38-W38</f>
        <v>-2687</v>
      </c>
      <c r="CP38" s="385">
        <f t="shared" si="138"/>
        <v>-2811</v>
      </c>
      <c r="CQ38" s="347">
        <f t="shared" si="138"/>
        <v>-2292</v>
      </c>
      <c r="CR38" s="226">
        <f t="shared" si="138"/>
        <v>-1917</v>
      </c>
      <c r="CS38" s="226">
        <f t="shared" si="138"/>
        <v>-1586</v>
      </c>
      <c r="CT38" s="226">
        <f t="shared" si="138"/>
        <v>-1216</v>
      </c>
      <c r="CU38" s="226">
        <f t="shared" si="138"/>
        <v>-1503</v>
      </c>
      <c r="CV38" s="226">
        <f t="shared" si="138"/>
        <v>-1219</v>
      </c>
      <c r="CW38" s="226">
        <f t="shared" si="138"/>
        <v>-195</v>
      </c>
      <c r="CX38" s="226">
        <f t="shared" si="138"/>
        <v>-259</v>
      </c>
      <c r="CY38" s="226">
        <f t="shared" si="139" ref="CY38:DH42">AS38-AG38</f>
        <v>21</v>
      </c>
      <c r="CZ38" s="226">
        <f t="shared" si="139"/>
        <v>-691</v>
      </c>
      <c r="DA38" s="226">
        <f t="shared" si="139"/>
        <v>-536</v>
      </c>
      <c r="DB38" s="385">
        <f t="shared" si="139"/>
        <v>-316</v>
      </c>
      <c r="DC38" s="385">
        <f t="shared" si="139"/>
        <v>-39</v>
      </c>
      <c r="DD38" s="385">
        <f t="shared" si="139"/>
        <v>-351</v>
      </c>
      <c r="DE38" s="385">
        <f t="shared" si="139"/>
        <v>87</v>
      </c>
      <c r="DF38" s="385">
        <f t="shared" si="139"/>
        <v>123</v>
      </c>
      <c r="DG38" s="385">
        <f t="shared" si="139"/>
        <v>-25</v>
      </c>
      <c r="DH38" s="385">
        <f t="shared" si="139"/>
        <v>198</v>
      </c>
      <c r="DI38" s="385">
        <f t="shared" si="140" ref="DI38:DQ42">BC38-AQ38</f>
        <v>248</v>
      </c>
      <c r="DJ38" s="385">
        <f t="shared" si="140"/>
        <v>323</v>
      </c>
      <c r="DK38" s="385">
        <f t="shared" si="140"/>
        <v>-342</v>
      </c>
      <c r="DL38" s="385">
        <f t="shared" si="140"/>
        <v>19</v>
      </c>
      <c r="DM38" s="385">
        <f t="shared" si="140"/>
        <v>75</v>
      </c>
      <c r="DN38" s="385">
        <f t="shared" si="140"/>
        <v>-158</v>
      </c>
      <c r="DO38" s="385">
        <f t="shared" si="140"/>
        <v>-358</v>
      </c>
      <c r="DP38" s="385">
        <f t="shared" si="140"/>
        <v>-44</v>
      </c>
      <c r="DQ38" s="385">
        <f t="shared" si="140"/>
        <v>-144</v>
      </c>
      <c r="DR38" s="385"/>
      <c r="DS38" s="385"/>
      <c r="DT38" s="385"/>
      <c r="DU38" s="385"/>
      <c r="DV38" s="385"/>
      <c r="DW38" s="385"/>
      <c r="DX38" s="385"/>
      <c r="DY38" s="385"/>
      <c r="DZ38" s="385"/>
      <c r="EA38" s="264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8848</v>
      </c>
    </row>
    <row r="39" spans="1:132" s="52" customFormat="1" ht="1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1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1">
        <v>4485</v>
      </c>
      <c r="BI39" s="464">
        <v>4328</v>
      </c>
      <c r="BJ39" s="528">
        <v>4374</v>
      </c>
      <c r="BK39" s="291">
        <v>4406</v>
      </c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6"/>
        <v>105</v>
      </c>
      <c r="BV39" s="77">
        <f t="shared" si="136"/>
        <v>233</v>
      </c>
      <c r="BW39" s="77">
        <f t="shared" si="136"/>
        <v>269</v>
      </c>
      <c r="BX39" s="77">
        <f t="shared" si="136"/>
        <v>228</v>
      </c>
      <c r="BY39" s="77">
        <f t="shared" si="136"/>
        <v>389</v>
      </c>
      <c r="BZ39" s="77">
        <f t="shared" si="136"/>
        <v>256</v>
      </c>
      <c r="CA39" s="77">
        <f t="shared" si="136"/>
        <v>410</v>
      </c>
      <c r="CB39" s="77">
        <f t="shared" si="136"/>
        <v>483</v>
      </c>
      <c r="CC39" s="77">
        <f t="shared" si="136"/>
        <v>797</v>
      </c>
      <c r="CD39" s="385">
        <f t="shared" si="136"/>
        <v>851</v>
      </c>
      <c r="CE39" s="408">
        <f t="shared" si="137"/>
        <v>807</v>
      </c>
      <c r="CF39" s="77">
        <f t="shared" si="137"/>
        <v>790</v>
      </c>
      <c r="CG39" s="77">
        <f t="shared" si="137"/>
        <v>668</v>
      </c>
      <c r="CH39" s="77">
        <f t="shared" si="137"/>
        <v>542</v>
      </c>
      <c r="CI39" s="77">
        <f t="shared" si="137"/>
        <v>556</v>
      </c>
      <c r="CJ39" s="226">
        <f t="shared" si="137"/>
        <v>561</v>
      </c>
      <c r="CK39" s="226">
        <f t="shared" si="137"/>
        <v>45</v>
      </c>
      <c r="CL39" s="226">
        <f t="shared" si="137"/>
        <v>32</v>
      </c>
      <c r="CM39" s="226">
        <f t="shared" si="137"/>
        <v>-110</v>
      </c>
      <c r="CN39" s="226">
        <f t="shared" si="137"/>
        <v>-68</v>
      </c>
      <c r="CO39" s="226">
        <f t="shared" si="138"/>
        <v>-1151</v>
      </c>
      <c r="CP39" s="385">
        <f t="shared" si="138"/>
        <v>-1107</v>
      </c>
      <c r="CQ39" s="347">
        <f t="shared" si="138"/>
        <v>-574</v>
      </c>
      <c r="CR39" s="226">
        <f t="shared" si="138"/>
        <v>-374</v>
      </c>
      <c r="CS39" s="226">
        <f t="shared" si="138"/>
        <v>-184</v>
      </c>
      <c r="CT39" s="226">
        <f t="shared" si="138"/>
        <v>-91</v>
      </c>
      <c r="CU39" s="226">
        <f t="shared" si="138"/>
        <v>-53</v>
      </c>
      <c r="CV39" s="226">
        <f t="shared" si="138"/>
        <v>-11</v>
      </c>
      <c r="CW39" s="226">
        <f t="shared" si="138"/>
        <v>218</v>
      </c>
      <c r="CX39" s="226">
        <f t="shared" si="138"/>
        <v>-52</v>
      </c>
      <c r="CY39" s="226">
        <f t="shared" si="139"/>
        <v>-64</v>
      </c>
      <c r="CZ39" s="226">
        <f t="shared" si="139"/>
        <v>-169</v>
      </c>
      <c r="DA39" s="226">
        <f t="shared" si="139"/>
        <v>738</v>
      </c>
      <c r="DB39" s="385">
        <f t="shared" si="139"/>
        <v>769</v>
      </c>
      <c r="DC39" s="385">
        <f t="shared" si="139"/>
        <v>786</v>
      </c>
      <c r="DD39" s="385">
        <f t="shared" si="139"/>
        <v>671</v>
      </c>
      <c r="DE39" s="385">
        <f t="shared" si="139"/>
        <v>723</v>
      </c>
      <c r="DF39" s="385">
        <f t="shared" si="139"/>
        <v>621</v>
      </c>
      <c r="DG39" s="385">
        <f t="shared" si="139"/>
        <v>557</v>
      </c>
      <c r="DH39" s="385">
        <f t="shared" si="139"/>
        <v>616</v>
      </c>
      <c r="DI39" s="385">
        <f t="shared" si="140"/>
        <v>623</v>
      </c>
      <c r="DJ39" s="385">
        <f t="shared" si="140"/>
        <v>535</v>
      </c>
      <c r="DK39" s="385">
        <f t="shared" si="140"/>
        <v>502</v>
      </c>
      <c r="DL39" s="385">
        <f t="shared" si="140"/>
        <v>516</v>
      </c>
      <c r="DM39" s="385">
        <f t="shared" si="140"/>
        <v>407</v>
      </c>
      <c r="DN39" s="385">
        <f t="shared" si="140"/>
        <v>397</v>
      </c>
      <c r="DO39" s="385">
        <f t="shared" si="140"/>
        <v>281</v>
      </c>
      <c r="DP39" s="385">
        <f t="shared" si="140"/>
        <v>420</v>
      </c>
      <c r="DQ39" s="385">
        <f t="shared" si="140"/>
        <v>285</v>
      </c>
      <c r="DR39" s="385"/>
      <c r="DS39" s="385"/>
      <c r="DT39" s="385"/>
      <c r="DU39" s="385"/>
      <c r="DV39" s="385"/>
      <c r="DW39" s="385"/>
      <c r="DX39" s="385"/>
      <c r="DY39" s="385"/>
      <c r="DZ39" s="385"/>
      <c r="EA39" s="264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4406</v>
      </c>
    </row>
    <row r="40" spans="1:132" s="52" customFormat="1" ht="1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1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1">
        <v>844</v>
      </c>
      <c r="BI40" s="464">
        <v>771</v>
      </c>
      <c r="BJ40" s="528">
        <v>763</v>
      </c>
      <c r="BK40" s="291">
        <v>819</v>
      </c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6"/>
        <v>60</v>
      </c>
      <c r="BV40" s="77">
        <f t="shared" si="136"/>
        <v>430</v>
      </c>
      <c r="BW40" s="77">
        <f t="shared" si="136"/>
        <v>620</v>
      </c>
      <c r="BX40" s="77">
        <f t="shared" si="136"/>
        <v>629</v>
      </c>
      <c r="BY40" s="77">
        <f t="shared" si="136"/>
        <v>574</v>
      </c>
      <c r="BZ40" s="77">
        <f t="shared" si="136"/>
        <v>577</v>
      </c>
      <c r="CA40" s="77">
        <f t="shared" si="136"/>
        <v>460</v>
      </c>
      <c r="CB40" s="77">
        <f t="shared" si="136"/>
        <v>447</v>
      </c>
      <c r="CC40" s="77">
        <f t="shared" si="136"/>
        <v>422</v>
      </c>
      <c r="CD40" s="385">
        <f t="shared" si="136"/>
        <v>349</v>
      </c>
      <c r="CE40" s="408">
        <f t="shared" si="137"/>
        <v>328</v>
      </c>
      <c r="CF40" s="77">
        <f t="shared" si="137"/>
        <v>283</v>
      </c>
      <c r="CG40" s="77">
        <f t="shared" si="137"/>
        <v>137</v>
      </c>
      <c r="CH40" s="77">
        <f t="shared" si="137"/>
        <v>-274</v>
      </c>
      <c r="CI40" s="77">
        <f t="shared" si="137"/>
        <v>-489</v>
      </c>
      <c r="CJ40" s="226">
        <f t="shared" si="137"/>
        <v>-467</v>
      </c>
      <c r="CK40" s="226">
        <f t="shared" si="137"/>
        <v>-341</v>
      </c>
      <c r="CL40" s="226">
        <f t="shared" si="137"/>
        <v>-330</v>
      </c>
      <c r="CM40" s="226">
        <f t="shared" si="137"/>
        <v>-323</v>
      </c>
      <c r="CN40" s="226">
        <f t="shared" si="137"/>
        <v>-210</v>
      </c>
      <c r="CO40" s="226">
        <f t="shared" si="138"/>
        <v>-159</v>
      </c>
      <c r="CP40" s="385">
        <f t="shared" si="138"/>
        <v>-96</v>
      </c>
      <c r="CQ40" s="347">
        <f t="shared" si="138"/>
        <v>-28</v>
      </c>
      <c r="CR40" s="226">
        <f t="shared" si="138"/>
        <v>29</v>
      </c>
      <c r="CS40" s="226">
        <f t="shared" si="138"/>
        <v>84</v>
      </c>
      <c r="CT40" s="226">
        <f t="shared" si="138"/>
        <v>54</v>
      </c>
      <c r="CU40" s="226">
        <f t="shared" si="138"/>
        <v>48</v>
      </c>
      <c r="CV40" s="226">
        <f t="shared" si="138"/>
        <v>-3</v>
      </c>
      <c r="CW40" s="226">
        <f t="shared" si="138"/>
        <v>3</v>
      </c>
      <c r="CX40" s="226">
        <f t="shared" si="138"/>
        <v>27</v>
      </c>
      <c r="CY40" s="226">
        <f t="shared" si="139"/>
        <v>105</v>
      </c>
      <c r="CZ40" s="226">
        <f t="shared" si="139"/>
        <v>15</v>
      </c>
      <c r="DA40" s="226">
        <f t="shared" si="139"/>
        <v>-54</v>
      </c>
      <c r="DB40" s="385">
        <f t="shared" si="139"/>
        <v>-12</v>
      </c>
      <c r="DC40" s="385">
        <f t="shared" si="139"/>
        <v>-83</v>
      </c>
      <c r="DD40" s="385">
        <f t="shared" si="139"/>
        <v>-118</v>
      </c>
      <c r="DE40" s="385">
        <f t="shared" si="139"/>
        <v>-139</v>
      </c>
      <c r="DF40" s="385">
        <f t="shared" si="139"/>
        <v>-116</v>
      </c>
      <c r="DG40" s="385">
        <f t="shared" si="139"/>
        <v>-76</v>
      </c>
      <c r="DH40" s="385">
        <f t="shared" si="139"/>
        <v>-76</v>
      </c>
      <c r="DI40" s="385">
        <f t="shared" si="140"/>
        <v>-113</v>
      </c>
      <c r="DJ40" s="385">
        <f t="shared" si="140"/>
        <v>-124</v>
      </c>
      <c r="DK40" s="385">
        <f t="shared" si="140"/>
        <v>-140</v>
      </c>
      <c r="DL40" s="385">
        <f t="shared" si="140"/>
        <v>-157</v>
      </c>
      <c r="DM40" s="385">
        <f t="shared" si="140"/>
        <v>-63</v>
      </c>
      <c r="DN40" s="385">
        <f t="shared" si="140"/>
        <v>-150</v>
      </c>
      <c r="DO40" s="385">
        <f t="shared" si="140"/>
        <v>-129</v>
      </c>
      <c r="DP40" s="385">
        <f t="shared" si="140"/>
        <v>-42</v>
      </c>
      <c r="DQ40" s="385">
        <f t="shared" si="140"/>
        <v>32</v>
      </c>
      <c r="DR40" s="385"/>
      <c r="DS40" s="385"/>
      <c r="DT40" s="385"/>
      <c r="DU40" s="385"/>
      <c r="DV40" s="385"/>
      <c r="DW40" s="385"/>
      <c r="DX40" s="385"/>
      <c r="DY40" s="385"/>
      <c r="DZ40" s="385"/>
      <c r="EA40" s="264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819</v>
      </c>
    </row>
    <row r="41" spans="1:132" s="52" customFormat="1" ht="1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1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1">
        <v>30</v>
      </c>
      <c r="BI41" s="464">
        <v>15</v>
      </c>
      <c r="BJ41" s="528">
        <v>13</v>
      </c>
      <c r="BK41" s="291">
        <v>15</v>
      </c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6"/>
        <v>-10</v>
      </c>
      <c r="BV41" s="77">
        <f t="shared" si="136"/>
        <v>13</v>
      </c>
      <c r="BW41" s="77">
        <f t="shared" si="136"/>
        <v>22</v>
      </c>
      <c r="BX41" s="77">
        <f t="shared" si="136"/>
        <v>9</v>
      </c>
      <c r="BY41" s="77">
        <f t="shared" si="136"/>
        <v>23</v>
      </c>
      <c r="BZ41" s="77">
        <f t="shared" si="136"/>
        <v>9</v>
      </c>
      <c r="CA41" s="77">
        <f t="shared" si="136"/>
        <v>17</v>
      </c>
      <c r="CB41" s="77">
        <f t="shared" si="136"/>
        <v>16</v>
      </c>
      <c r="CC41" s="77">
        <f t="shared" si="136"/>
        <v>18</v>
      </c>
      <c r="CD41" s="385">
        <f t="shared" si="136"/>
        <v>2</v>
      </c>
      <c r="CE41" s="408">
        <f t="shared" si="137"/>
        <v>3</v>
      </c>
      <c r="CF41" s="77">
        <f t="shared" si="137"/>
        <v>2</v>
      </c>
      <c r="CG41" s="77">
        <f t="shared" si="137"/>
        <v>-3</v>
      </c>
      <c r="CH41" s="77">
        <f t="shared" si="137"/>
        <v>-15</v>
      </c>
      <c r="CI41" s="77">
        <f t="shared" si="137"/>
        <v>-19</v>
      </c>
      <c r="CJ41" s="226">
        <f t="shared" si="137"/>
        <v>-14</v>
      </c>
      <c r="CK41" s="226">
        <f t="shared" si="137"/>
        <v>-23</v>
      </c>
      <c r="CL41" s="226">
        <f t="shared" si="137"/>
        <v>-11</v>
      </c>
      <c r="CM41" s="226">
        <f t="shared" si="137"/>
        <v>-16</v>
      </c>
      <c r="CN41" s="226">
        <f t="shared" si="137"/>
        <v>-9</v>
      </c>
      <c r="CO41" s="226">
        <f t="shared" si="138"/>
        <v>-9</v>
      </c>
      <c r="CP41" s="385">
        <f t="shared" si="138"/>
        <v>1</v>
      </c>
      <c r="CQ41" s="347">
        <f t="shared" si="138"/>
        <v>11</v>
      </c>
      <c r="CR41" s="226">
        <f t="shared" si="138"/>
        <v>4</v>
      </c>
      <c r="CS41" s="226">
        <f t="shared" si="138"/>
        <v>7</v>
      </c>
      <c r="CT41" s="226">
        <f t="shared" si="138"/>
        <v>3</v>
      </c>
      <c r="CU41" s="226">
        <f t="shared" si="138"/>
        <v>2</v>
      </c>
      <c r="CV41" s="226">
        <f t="shared" si="138"/>
        <v>-17</v>
      </c>
      <c r="CW41" s="226">
        <f t="shared" si="138"/>
        <v>-5</v>
      </c>
      <c r="CX41" s="226">
        <f t="shared" si="138"/>
        <v>-4</v>
      </c>
      <c r="CY41" s="226">
        <f t="shared" si="139"/>
        <v>-3</v>
      </c>
      <c r="CZ41" s="226">
        <f t="shared" si="139"/>
        <v>7</v>
      </c>
      <c r="DA41" s="226">
        <f t="shared" si="139"/>
        <v>-4</v>
      </c>
      <c r="DB41" s="385">
        <f t="shared" si="139"/>
        <v>3</v>
      </c>
      <c r="DC41" s="385">
        <f t="shared" si="139"/>
        <v>-14</v>
      </c>
      <c r="DD41" s="385">
        <f t="shared" si="139"/>
        <v>-6</v>
      </c>
      <c r="DE41" s="385">
        <f t="shared" si="139"/>
        <v>-12</v>
      </c>
      <c r="DF41" s="385">
        <f t="shared" si="139"/>
        <v>-1</v>
      </c>
      <c r="DG41" s="385">
        <f t="shared" si="139"/>
        <v>-9</v>
      </c>
      <c r="DH41" s="385">
        <f t="shared" si="139"/>
        <v>-3</v>
      </c>
      <c r="DI41" s="385">
        <f t="shared" si="140"/>
        <v>3</v>
      </c>
      <c r="DJ41" s="385">
        <f t="shared" si="140"/>
        <v>-2</v>
      </c>
      <c r="DK41" s="385">
        <f t="shared" si="140"/>
        <v>2</v>
      </c>
      <c r="DL41" s="385">
        <f t="shared" si="140"/>
        <v>3</v>
      </c>
      <c r="DM41" s="385">
        <f t="shared" si="140"/>
        <v>5</v>
      </c>
      <c r="DN41" s="385">
        <f t="shared" si="140"/>
        <v>3</v>
      </c>
      <c r="DO41" s="385">
        <f t="shared" si="140"/>
        <v>-2</v>
      </c>
      <c r="DP41" s="385">
        <f t="shared" si="140"/>
        <v>-2</v>
      </c>
      <c r="DQ41" s="385">
        <f t="shared" si="140"/>
        <v>4</v>
      </c>
      <c r="DR41" s="385"/>
      <c r="DS41" s="385"/>
      <c r="DT41" s="385"/>
      <c r="DU41" s="385"/>
      <c r="DV41" s="385"/>
      <c r="DW41" s="385"/>
      <c r="DX41" s="385"/>
      <c r="DY41" s="385"/>
      <c r="DZ41" s="385"/>
      <c r="EA41" s="264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15</v>
      </c>
    </row>
    <row r="42" spans="1:132" s="52" customFormat="1" ht="1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1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1">
        <v>3</v>
      </c>
      <c r="BI42" s="464">
        <v>3</v>
      </c>
      <c r="BJ42" s="528">
        <v>5</v>
      </c>
      <c r="BK42" s="291">
        <v>3</v>
      </c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6"/>
        <v>3</v>
      </c>
      <c r="BV42" s="77">
        <f t="shared" si="136"/>
        <v>1</v>
      </c>
      <c r="BW42" s="77">
        <f t="shared" si="136"/>
        <v>2</v>
      </c>
      <c r="BX42" s="77">
        <f t="shared" si="136"/>
        <v>3</v>
      </c>
      <c r="BY42" s="77">
        <f t="shared" si="136"/>
        <v>2</v>
      </c>
      <c r="BZ42" s="77">
        <f t="shared" si="136"/>
        <v>3</v>
      </c>
      <c r="CA42" s="77">
        <f t="shared" si="136"/>
        <v>5</v>
      </c>
      <c r="CB42" s="77">
        <f t="shared" si="136"/>
        <v>3</v>
      </c>
      <c r="CC42" s="77">
        <f t="shared" si="136"/>
        <v>4</v>
      </c>
      <c r="CD42" s="385">
        <f t="shared" si="136"/>
        <v>2</v>
      </c>
      <c r="CE42" s="408">
        <f t="shared" si="137"/>
        <v>-1</v>
      </c>
      <c r="CF42" s="77">
        <f t="shared" si="137"/>
        <v>-3</v>
      </c>
      <c r="CG42" s="77">
        <f t="shared" si="137"/>
        <v>-4</v>
      </c>
      <c r="CH42" s="77">
        <f t="shared" si="137"/>
        <v>-2</v>
      </c>
      <c r="CI42" s="77">
        <f t="shared" si="137"/>
        <v>-3</v>
      </c>
      <c r="CJ42" s="226">
        <f t="shared" si="137"/>
        <v>-2</v>
      </c>
      <c r="CK42" s="226">
        <f t="shared" si="137"/>
        <v>2</v>
      </c>
      <c r="CL42" s="226">
        <f t="shared" si="137"/>
        <v>4</v>
      </c>
      <c r="CM42" s="226">
        <f t="shared" si="137"/>
        <v>1</v>
      </c>
      <c r="CN42" s="226">
        <f t="shared" si="137"/>
        <v>3</v>
      </c>
      <c r="CO42" s="226">
        <f t="shared" si="138"/>
        <v>3</v>
      </c>
      <c r="CP42" s="385">
        <f t="shared" si="138"/>
        <v>3</v>
      </c>
      <c r="CQ42" s="347">
        <f t="shared" si="138"/>
        <v>3</v>
      </c>
      <c r="CR42" s="226">
        <f t="shared" si="138"/>
        <v>5</v>
      </c>
      <c r="CS42" s="226">
        <f t="shared" si="138"/>
        <v>5</v>
      </c>
      <c r="CT42" s="226">
        <f t="shared" si="138"/>
        <v>2</v>
      </c>
      <c r="CU42" s="226">
        <f t="shared" si="138"/>
        <v>1</v>
      </c>
      <c r="CV42" s="226">
        <f t="shared" si="138"/>
        <v>1</v>
      </c>
      <c r="CW42" s="226">
        <f t="shared" si="138"/>
        <v>-4</v>
      </c>
      <c r="CX42" s="226">
        <f t="shared" si="138"/>
        <v>-3</v>
      </c>
      <c r="CY42" s="226">
        <f t="shared" si="139"/>
        <v>-3</v>
      </c>
      <c r="CZ42" s="226">
        <f t="shared" si="139"/>
        <v>-2</v>
      </c>
      <c r="DA42" s="226">
        <f t="shared" si="139"/>
        <v>-5</v>
      </c>
      <c r="DB42" s="385">
        <f t="shared" si="139"/>
        <v>-2</v>
      </c>
      <c r="DC42" s="385">
        <f t="shared" si="139"/>
        <v>-1</v>
      </c>
      <c r="DD42" s="385">
        <f t="shared" si="139"/>
        <v>-3</v>
      </c>
      <c r="DE42" s="385">
        <f t="shared" si="139"/>
        <v>-3</v>
      </c>
      <c r="DF42" s="385">
        <f t="shared" si="139"/>
        <v>-1</v>
      </c>
      <c r="DG42" s="385">
        <f t="shared" si="139"/>
        <v>-1</v>
      </c>
      <c r="DH42" s="385">
        <f t="shared" si="139"/>
        <v>-2</v>
      </c>
      <c r="DI42" s="385">
        <f t="shared" si="140"/>
        <v>2</v>
      </c>
      <c r="DJ42" s="385">
        <f t="shared" si="140"/>
        <v>-1</v>
      </c>
      <c r="DK42" s="385">
        <f t="shared" si="140"/>
        <v>1</v>
      </c>
      <c r="DL42" s="385">
        <f t="shared" si="140"/>
        <v>-1</v>
      </c>
      <c r="DM42" s="385">
        <f t="shared" si="140"/>
        <v>0</v>
      </c>
      <c r="DN42" s="385">
        <f t="shared" si="140"/>
        <v>-2</v>
      </c>
      <c r="DO42" s="385">
        <f t="shared" si="140"/>
        <v>-2</v>
      </c>
      <c r="DP42" s="385">
        <f t="shared" si="140"/>
        <v>2</v>
      </c>
      <c r="DQ42" s="385">
        <f t="shared" si="140"/>
        <v>0</v>
      </c>
      <c r="DR42" s="385"/>
      <c r="DS42" s="385"/>
      <c r="DT42" s="385"/>
      <c r="DU42" s="385"/>
      <c r="DV42" s="385"/>
      <c r="DW42" s="385"/>
      <c r="DX42" s="385"/>
      <c r="DY42" s="385"/>
      <c r="DZ42" s="385"/>
      <c r="EA42" s="264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</v>
      </c>
    </row>
    <row r="43" spans="1:132" s="66" customFormat="1" ht="15.75" thickBot="1">
      <c r="A43" s="140"/>
      <c r="B43" s="60" t="s">
        <v>144</v>
      </c>
      <c r="C43" s="61">
        <f t="shared" si="141" ref="C43:V43">SUM(C38:C42)</f>
        <v>12739</v>
      </c>
      <c r="D43" s="62">
        <f t="shared" si="141"/>
        <v>13219</v>
      </c>
      <c r="E43" s="62">
        <f t="shared" si="141"/>
        <v>13838</v>
      </c>
      <c r="F43" s="62">
        <f t="shared" si="141"/>
        <v>14889</v>
      </c>
      <c r="G43" s="62">
        <f t="shared" si="141"/>
        <v>15427</v>
      </c>
      <c r="H43" s="62">
        <f t="shared" si="141"/>
        <v>15946</v>
      </c>
      <c r="I43" s="62">
        <f t="shared" si="141"/>
        <v>15775</v>
      </c>
      <c r="J43" s="62">
        <f t="shared" si="141"/>
        <v>15037</v>
      </c>
      <c r="K43" s="62">
        <f t="shared" si="141"/>
        <v>14410</v>
      </c>
      <c r="L43" s="63">
        <f t="shared" si="141"/>
        <v>14568</v>
      </c>
      <c r="M43" s="62">
        <f t="shared" si="141"/>
        <v>12915</v>
      </c>
      <c r="N43" s="62">
        <f t="shared" si="141"/>
        <v>12242</v>
      </c>
      <c r="O43" s="62">
        <f t="shared" si="141"/>
        <v>13095</v>
      </c>
      <c r="P43" s="62">
        <f t="shared" si="141"/>
        <v>15149</v>
      </c>
      <c r="Q43" s="62">
        <f t="shared" si="141"/>
        <v>16868</v>
      </c>
      <c r="R43" s="62">
        <f t="shared" si="141"/>
        <v>17698</v>
      </c>
      <c r="S43" s="62">
        <f t="shared" si="141"/>
        <v>18244</v>
      </c>
      <c r="T43" s="62">
        <f t="shared" si="141"/>
        <v>19096</v>
      </c>
      <c r="U43" s="62">
        <f t="shared" si="141"/>
        <v>18977</v>
      </c>
      <c r="V43" s="62">
        <f t="shared" si="141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89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89">
        <v>14674</v>
      </c>
      <c r="BI43" s="463">
        <v>13826</v>
      </c>
      <c r="BJ43" s="526">
        <v>13592</v>
      </c>
      <c r="BK43" s="289">
        <v>14091</v>
      </c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2" ref="BU43:BY43">SUM(BU38:BU42)</f>
        <v>356</v>
      </c>
      <c r="BV43" s="65">
        <f t="shared" si="142"/>
        <v>1930</v>
      </c>
      <c r="BW43" s="65">
        <f t="shared" si="142"/>
        <v>3030</v>
      </c>
      <c r="BX43" s="65">
        <f t="shared" si="142"/>
        <v>2809</v>
      </c>
      <c r="BY43" s="65">
        <f t="shared" si="142"/>
        <v>2817</v>
      </c>
      <c r="BZ43" s="65">
        <f t="shared" si="143" ref="BZ43:CH43">SUM(BZ38:BZ42)</f>
        <v>3150</v>
      </c>
      <c r="CA43" s="65">
        <f t="shared" si="143"/>
        <v>3202</v>
      </c>
      <c r="CB43" s="65">
        <f t="shared" si="143"/>
        <v>3452</v>
      </c>
      <c r="CC43" s="65">
        <f t="shared" si="143"/>
        <v>3953</v>
      </c>
      <c r="CD43" s="383">
        <f t="shared" si="143"/>
        <v>3584</v>
      </c>
      <c r="CE43" s="406">
        <f t="shared" si="143"/>
        <v>3352</v>
      </c>
      <c r="CF43" s="65">
        <f t="shared" si="143"/>
        <v>3076</v>
      </c>
      <c r="CG43" s="65">
        <f t="shared" si="143"/>
        <v>1837</v>
      </c>
      <c r="CH43" s="65">
        <f t="shared" si="143"/>
        <v>-10</v>
      </c>
      <c r="CI43" s="65">
        <f t="shared" si="144" ref="CI43:CJ43">SUM(CI38:CI42)</f>
        <v>-940</v>
      </c>
      <c r="CJ43" s="224">
        <f t="shared" si="144"/>
        <v>-1410</v>
      </c>
      <c r="CK43" s="224">
        <f t="shared" si="145" ref="CK43:CL43">SUM(CK38:CK42)</f>
        <v>-2963</v>
      </c>
      <c r="CL43" s="224">
        <f t="shared" si="145"/>
        <v>-3564</v>
      </c>
      <c r="CM43" s="224">
        <f t="shared" si="146" ref="CM43">SUM(CM38:CM42)</f>
        <v>-3656</v>
      </c>
      <c r="CN43" s="224">
        <f t="shared" si="147" ref="CN43:CO43">SUM(CN38:CN42)</f>
        <v>-3002</v>
      </c>
      <c r="CO43" s="224">
        <f t="shared" si="147"/>
        <v>-4003</v>
      </c>
      <c r="CP43" s="383">
        <f t="shared" si="148" ref="CP43:CQ43">SUM(CP38:CP42)</f>
        <v>-4010</v>
      </c>
      <c r="CQ43" s="345">
        <f t="shared" si="148"/>
        <v>-2880</v>
      </c>
      <c r="CR43" s="224">
        <f t="shared" si="149" ref="CR43">SUM(CR38:CR42)</f>
        <v>-2253</v>
      </c>
      <c r="CS43" s="224">
        <f t="shared" si="150" ref="CS43">SUM(CS38:CS42)</f>
        <v>-1674</v>
      </c>
      <c r="CT43" s="224">
        <f t="shared" si="151" ref="CT43">SUM(CT38:CT42)</f>
        <v>-1248</v>
      </c>
      <c r="CU43" s="224">
        <f t="shared" si="152" ref="CU43">SUM(CU38:CU42)</f>
        <v>-1505</v>
      </c>
      <c r="CV43" s="224">
        <f t="shared" si="153" ref="CV43">SUM(CV38:CV42)</f>
        <v>-1249</v>
      </c>
      <c r="CW43" s="224">
        <f t="shared" si="154" ref="CW43">SUM(CW38:CW42)</f>
        <v>17</v>
      </c>
      <c r="CX43" s="224">
        <f t="shared" si="155" ref="CX43">SUM(CX38:CX42)</f>
        <v>-291</v>
      </c>
      <c r="CY43" s="224">
        <f t="shared" si="156" ref="CY43">SUM(CY38:CY42)</f>
        <v>56</v>
      </c>
      <c r="CZ43" s="224">
        <f t="shared" si="157" ref="CZ43">SUM(CZ38:CZ42)</f>
        <v>-840</v>
      </c>
      <c r="DA43" s="224">
        <f t="shared" si="158" ref="DA43">SUM(DA38:DA42)</f>
        <v>139</v>
      </c>
      <c r="DB43" s="383">
        <f t="shared" si="159" ref="DB43">SUM(DB38:DB42)</f>
        <v>442</v>
      </c>
      <c r="DC43" s="383">
        <f t="shared" si="160" ref="DC43">SUM(DC38:DC42)</f>
        <v>649</v>
      </c>
      <c r="DD43" s="383">
        <f t="shared" si="161" ref="DD43">SUM(DD38:DD42)</f>
        <v>193</v>
      </c>
      <c r="DE43" s="383">
        <f t="shared" si="162" ref="DE43">SUM(DE38:DE42)</f>
        <v>656</v>
      </c>
      <c r="DF43" s="383">
        <f t="shared" si="163" ref="DF43:DG43">SUM(DF38:DF42)</f>
        <v>626</v>
      </c>
      <c r="DG43" s="383">
        <f t="shared" si="163"/>
        <v>446</v>
      </c>
      <c r="DH43" s="383">
        <f t="shared" si="164" ref="DH43">SUM(DH38:DH42)</f>
        <v>733</v>
      </c>
      <c r="DI43" s="383">
        <f t="shared" si="165" ref="DI43">SUM(DI38:DI42)</f>
        <v>763</v>
      </c>
      <c r="DJ43" s="383">
        <f t="shared" si="166" ref="DJ43:DK43">SUM(DJ38:DJ42)</f>
        <v>731</v>
      </c>
      <c r="DK43" s="383">
        <f t="shared" si="166"/>
        <v>23</v>
      </c>
      <c r="DL43" s="383">
        <f t="shared" si="167" ref="DL43:DM43">SUM(DL38:DL42)</f>
        <v>380</v>
      </c>
      <c r="DM43" s="383">
        <f t="shared" si="167"/>
        <v>424</v>
      </c>
      <c r="DN43" s="383">
        <f t="shared" si="168" ref="DN43:DO43">SUM(DN38:DN42)</f>
        <v>90</v>
      </c>
      <c r="DO43" s="383">
        <f t="shared" si="168"/>
        <v>-210</v>
      </c>
      <c r="DP43" s="383">
        <f t="shared" si="169" ref="DP43:DQ43">SUM(DP38:DP42)</f>
        <v>334</v>
      </c>
      <c r="DQ43" s="383">
        <f t="shared" si="169"/>
        <v>177</v>
      </c>
      <c r="DR43" s="383"/>
      <c r="DS43" s="383"/>
      <c r="DT43" s="383"/>
      <c r="DU43" s="383"/>
      <c r="DV43" s="383"/>
      <c r="DW43" s="383"/>
      <c r="DX43" s="383"/>
      <c r="DY43" s="383"/>
      <c r="DZ43" s="383"/>
      <c r="EA43" s="265"/>
      <c r="EB43" s="64">
        <f>SUM(EB38:EB42)</f>
        <v>14091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7"/>
      <c r="BJ44" s="531"/>
      <c r="BK44" s="294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29"/>
      <c r="CO44" s="229"/>
      <c r="CP44" s="388"/>
      <c r="CQ44" s="350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388"/>
      <c r="DC44" s="388"/>
      <c r="DD44" s="388"/>
      <c r="DE44" s="388"/>
      <c r="DF44" s="388"/>
      <c r="DG44" s="388"/>
      <c r="DH44" s="388"/>
      <c r="DI44" s="388"/>
      <c r="DJ44" s="388"/>
      <c r="DK44" s="388"/>
      <c r="DL44" s="388"/>
      <c r="DM44" s="388"/>
      <c r="DN44" s="388"/>
      <c r="DO44" s="388"/>
      <c r="DP44" s="388"/>
      <c r="DQ44" s="388"/>
      <c r="DR44" s="388"/>
      <c r="DS44" s="388"/>
      <c r="DT44" s="388"/>
      <c r="DU44" s="388"/>
      <c r="DV44" s="388"/>
      <c r="DW44" s="388"/>
      <c r="DX44" s="388"/>
      <c r="DY44" s="388"/>
      <c r="DZ44" s="388"/>
      <c r="EA44" s="329"/>
      <c r="EB44" s="88"/>
    </row>
    <row r="45" spans="1:132" s="31" customFormat="1" ht="15">
      <c r="A45" s="139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5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5">
        <v>1767098</v>
      </c>
      <c r="BI45" s="468">
        <v>3741371</v>
      </c>
      <c r="BJ45" s="532">
        <v>5225489</v>
      </c>
      <c r="BK45" s="295">
        <v>5378507</v>
      </c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0" ref="BU45:CD49">O45-C45</f>
        <v>-535076.38000000035</v>
      </c>
      <c r="BV45" s="37">
        <f t="shared" si="170"/>
        <v>-923719.03000000026</v>
      </c>
      <c r="BW45" s="37">
        <f t="shared" si="170"/>
        <v>-1841.3999999999069</v>
      </c>
      <c r="BX45" s="37">
        <f t="shared" si="170"/>
        <v>386134.12000000011</v>
      </c>
      <c r="BY45" s="37">
        <f t="shared" si="170"/>
        <v>-321387.26000000001</v>
      </c>
      <c r="BZ45" s="37">
        <f t="shared" si="170"/>
        <v>-38623.930000000051</v>
      </c>
      <c r="CA45" s="37">
        <f t="shared" si="170"/>
        <v>-48477.920000000042</v>
      </c>
      <c r="CB45" s="37">
        <f t="shared" si="170"/>
        <v>69874.859999999986</v>
      </c>
      <c r="CC45" s="37">
        <f t="shared" si="170"/>
        <v>-45954.599999999977</v>
      </c>
      <c r="CD45" s="389">
        <f t="shared" si="170"/>
        <v>-21608.679999999935</v>
      </c>
      <c r="CE45" s="412">
        <f t="shared" si="171" ref="CE45:CN49">Y45-M45</f>
        <v>-88764.450000000186</v>
      </c>
      <c r="CF45" s="37">
        <f t="shared" si="171"/>
        <v>137714.74000000022</v>
      </c>
      <c r="CG45" s="37">
        <f t="shared" si="171"/>
        <v>244818.68000000017</v>
      </c>
      <c r="CH45" s="37">
        <f t="shared" si="171"/>
        <v>85127</v>
      </c>
      <c r="CI45" s="37">
        <f t="shared" si="171"/>
        <v>-368520</v>
      </c>
      <c r="CJ45" s="230">
        <f t="shared" si="171"/>
        <v>-548352</v>
      </c>
      <c r="CK45" s="230">
        <f t="shared" si="171"/>
        <v>-53318</v>
      </c>
      <c r="CL45" s="230">
        <f t="shared" si="171"/>
        <v>-109026</v>
      </c>
      <c r="CM45" s="230">
        <f t="shared" si="171"/>
        <v>-70436</v>
      </c>
      <c r="CN45" s="230">
        <f t="shared" si="171"/>
        <v>-99114</v>
      </c>
      <c r="CO45" s="230">
        <f t="shared" si="172" ref="CO45:CX49">AI45-W45</f>
        <v>-112069</v>
      </c>
      <c r="CP45" s="389">
        <f t="shared" si="172"/>
        <v>-161626</v>
      </c>
      <c r="CQ45" s="351">
        <f t="shared" si="172"/>
        <v>620096</v>
      </c>
      <c r="CR45" s="230">
        <f t="shared" si="172"/>
        <v>464401</v>
      </c>
      <c r="CS45" s="230">
        <f t="shared" si="172"/>
        <v>848287</v>
      </c>
      <c r="CT45" s="230">
        <f t="shared" si="172"/>
        <v>657631</v>
      </c>
      <c r="CU45" s="230">
        <f t="shared" si="172"/>
        <v>819440</v>
      </c>
      <c r="CV45" s="230">
        <f t="shared" si="172"/>
        <v>599220</v>
      </c>
      <c r="CW45" s="230">
        <f t="shared" si="172"/>
        <v>422580</v>
      </c>
      <c r="CX45" s="230">
        <f t="shared" si="172"/>
        <v>372717</v>
      </c>
      <c r="CY45" s="230">
        <f t="shared" si="173" ref="CY45:DH49">AS45-AG45</f>
        <v>425201</v>
      </c>
      <c r="CZ45" s="230">
        <f t="shared" si="173"/>
        <v>194781</v>
      </c>
      <c r="DA45" s="230">
        <f t="shared" si="173"/>
        <v>560970</v>
      </c>
      <c r="DB45" s="389">
        <f t="shared" si="173"/>
        <v>1338653</v>
      </c>
      <c r="DC45" s="389">
        <f t="shared" si="173"/>
        <v>831843</v>
      </c>
      <c r="DD45" s="389">
        <f t="shared" si="173"/>
        <v>876956</v>
      </c>
      <c r="DE45" s="389">
        <f t="shared" si="173"/>
        <v>325270</v>
      </c>
      <c r="DF45" s="389">
        <f t="shared" si="173"/>
        <v>398845</v>
      </c>
      <c r="DG45" s="389">
        <f t="shared" si="173"/>
        <v>-82076</v>
      </c>
      <c r="DH45" s="389">
        <f t="shared" si="173"/>
        <v>-331177</v>
      </c>
      <c r="DI45" s="389">
        <f t="shared" si="174" ref="DI45:DQ49">BC45-AQ45</f>
        <v>-236539</v>
      </c>
      <c r="DJ45" s="389">
        <f t="shared" si="174"/>
        <v>-255904</v>
      </c>
      <c r="DK45" s="389">
        <f t="shared" si="174"/>
        <v>-398555</v>
      </c>
      <c r="DL45" s="389">
        <f t="shared" si="174"/>
        <v>-223292</v>
      </c>
      <c r="DM45" s="389">
        <f t="shared" si="174"/>
        <v>-464260</v>
      </c>
      <c r="DN45" s="389">
        <f t="shared" si="174"/>
        <v>-947551</v>
      </c>
      <c r="DO45" s="389">
        <f t="shared" si="174"/>
        <v>-251538</v>
      </c>
      <c r="DP45" s="389">
        <f t="shared" si="174"/>
        <v>245817</v>
      </c>
      <c r="DQ45" s="389">
        <f t="shared" si="174"/>
        <v>86841</v>
      </c>
      <c r="DR45" s="389"/>
      <c r="DS45" s="389"/>
      <c r="DT45" s="389"/>
      <c r="DU45" s="389"/>
      <c r="DV45" s="389"/>
      <c r="DW45" s="389"/>
      <c r="DX45" s="389"/>
      <c r="DY45" s="389"/>
      <c r="DZ45" s="389"/>
      <c r="EA45" s="32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5378507</v>
      </c>
    </row>
    <row r="46" spans="1:132" s="31" customFormat="1" ht="15">
      <c r="A46" s="139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5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5">
        <v>515560</v>
      </c>
      <c r="BI46" s="468">
        <v>1019853</v>
      </c>
      <c r="BJ46" s="532">
        <v>1380726</v>
      </c>
      <c r="BK46" s="295">
        <v>1370093</v>
      </c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0"/>
        <v>-120702.33999999997</v>
      </c>
      <c r="BV46" s="37">
        <f t="shared" si="170"/>
        <v>-151082.84999999998</v>
      </c>
      <c r="BW46" s="37">
        <f t="shared" si="170"/>
        <v>-110645.53000000003</v>
      </c>
      <c r="BX46" s="37">
        <f t="shared" si="170"/>
        <v>5551.5300000000279</v>
      </c>
      <c r="BY46" s="37">
        <f t="shared" si="170"/>
        <v>-61323.380000000005</v>
      </c>
      <c r="BZ46" s="37">
        <f t="shared" si="170"/>
        <v>-13631.51999999999</v>
      </c>
      <c r="CA46" s="37">
        <f t="shared" si="170"/>
        <v>-5142.5199999999895</v>
      </c>
      <c r="CB46" s="37">
        <f t="shared" si="170"/>
        <v>-20588.859999999986</v>
      </c>
      <c r="CC46" s="37">
        <f t="shared" si="170"/>
        <v>-8502.140000000014</v>
      </c>
      <c r="CD46" s="389">
        <f t="shared" si="170"/>
        <v>8380.8999999999942</v>
      </c>
      <c r="CE46" s="412">
        <f t="shared" si="171"/>
        <v>-11712.440000000002</v>
      </c>
      <c r="CF46" s="37">
        <f t="shared" si="171"/>
        <v>86482.969999999972</v>
      </c>
      <c r="CG46" s="37">
        <f t="shared" si="171"/>
        <v>165256.57999999996</v>
      </c>
      <c r="CH46" s="37">
        <f t="shared" si="171"/>
        <v>216834</v>
      </c>
      <c r="CI46" s="37">
        <f t="shared" si="171"/>
        <v>75419</v>
      </c>
      <c r="CJ46" s="230">
        <f t="shared" si="171"/>
        <v>61013</v>
      </c>
      <c r="CK46" s="230">
        <f t="shared" si="171"/>
        <v>72647</v>
      </c>
      <c r="CL46" s="230">
        <f t="shared" si="171"/>
        <v>45513</v>
      </c>
      <c r="CM46" s="230">
        <f t="shared" si="171"/>
        <v>8629</v>
      </c>
      <c r="CN46" s="230">
        <f t="shared" si="171"/>
        <v>39319</v>
      </c>
      <c r="CO46" s="230">
        <f t="shared" si="172"/>
        <v>-4437</v>
      </c>
      <c r="CP46" s="389">
        <f t="shared" si="172"/>
        <v>32212</v>
      </c>
      <c r="CQ46" s="351">
        <f t="shared" si="172"/>
        <v>155761</v>
      </c>
      <c r="CR46" s="230">
        <f t="shared" si="172"/>
        <v>223985</v>
      </c>
      <c r="CS46" s="230">
        <f t="shared" si="172"/>
        <v>243735</v>
      </c>
      <c r="CT46" s="230">
        <f t="shared" si="172"/>
        <v>118465</v>
      </c>
      <c r="CU46" s="230">
        <f t="shared" si="172"/>
        <v>221278</v>
      </c>
      <c r="CV46" s="230">
        <f t="shared" si="172"/>
        <v>142719</v>
      </c>
      <c r="CW46" s="230">
        <f t="shared" si="172"/>
        <v>68112</v>
      </c>
      <c r="CX46" s="230">
        <f t="shared" si="172"/>
        <v>91184</v>
      </c>
      <c r="CY46" s="230">
        <f t="shared" si="173"/>
        <v>106863</v>
      </c>
      <c r="CZ46" s="230">
        <f t="shared" si="173"/>
        <v>57255</v>
      </c>
      <c r="DA46" s="230">
        <f t="shared" si="173"/>
        <v>168183</v>
      </c>
      <c r="DB46" s="389">
        <f t="shared" si="173"/>
        <v>300780</v>
      </c>
      <c r="DC46" s="389">
        <f t="shared" si="173"/>
        <v>338018</v>
      </c>
      <c r="DD46" s="389">
        <f t="shared" si="173"/>
        <v>302284</v>
      </c>
      <c r="DE46" s="389">
        <f t="shared" si="173"/>
        <v>197215</v>
      </c>
      <c r="DF46" s="389">
        <f t="shared" si="173"/>
        <v>223099</v>
      </c>
      <c r="DG46" s="389">
        <f t="shared" si="173"/>
        <v>99967</v>
      </c>
      <c r="DH46" s="389">
        <f t="shared" si="173"/>
        <v>-20144</v>
      </c>
      <c r="DI46" s="389">
        <f t="shared" si="174"/>
        <v>4040</v>
      </c>
      <c r="DJ46" s="389">
        <f t="shared" si="174"/>
        <v>-32343</v>
      </c>
      <c r="DK46" s="389">
        <f t="shared" si="174"/>
        <v>-8687</v>
      </c>
      <c r="DL46" s="389">
        <f t="shared" si="174"/>
        <v>-20282</v>
      </c>
      <c r="DM46" s="389">
        <f t="shared" si="174"/>
        <v>-55194</v>
      </c>
      <c r="DN46" s="389">
        <f t="shared" si="174"/>
        <v>-73459</v>
      </c>
      <c r="DO46" s="389">
        <f t="shared" si="174"/>
        <v>54347</v>
      </c>
      <c r="DP46" s="389">
        <f t="shared" si="174"/>
        <v>211037</v>
      </c>
      <c r="DQ46" s="389">
        <f t="shared" si="174"/>
        <v>169377</v>
      </c>
      <c r="DR46" s="389"/>
      <c r="DS46" s="389"/>
      <c r="DT46" s="389"/>
      <c r="DU46" s="389"/>
      <c r="DV46" s="389"/>
      <c r="DW46" s="389"/>
      <c r="DX46" s="389"/>
      <c r="DY46" s="389"/>
      <c r="DZ46" s="389"/>
      <c r="EA46" s="32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1370093</v>
      </c>
    </row>
    <row r="47" spans="1:132" s="31" customFormat="1" ht="15">
      <c r="A47" s="139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5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5">
        <v>584115</v>
      </c>
      <c r="BI47" s="468">
        <v>978762</v>
      </c>
      <c r="BJ47" s="532">
        <v>1259710</v>
      </c>
      <c r="BK47" s="295">
        <v>1404506</v>
      </c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0"/>
        <v>-179910.08999999997</v>
      </c>
      <c r="BV47" s="37">
        <f t="shared" si="170"/>
        <v>140771.09999999998</v>
      </c>
      <c r="BW47" s="37">
        <f t="shared" si="170"/>
        <v>141132.40000000002</v>
      </c>
      <c r="BX47" s="37">
        <f t="shared" si="170"/>
        <v>107808.84000000003</v>
      </c>
      <c r="BY47" s="37">
        <f t="shared" si="170"/>
        <v>4697.6600000000035</v>
      </c>
      <c r="BZ47" s="37">
        <f t="shared" si="170"/>
        <v>-25932.130000000005</v>
      </c>
      <c r="CA47" s="37">
        <f t="shared" si="170"/>
        <v>-9053.1700000000128</v>
      </c>
      <c r="CB47" s="37">
        <f t="shared" si="170"/>
        <v>5157.6000000000058</v>
      </c>
      <c r="CC47" s="37">
        <f t="shared" si="170"/>
        <v>-14018.790000000008</v>
      </c>
      <c r="CD47" s="389">
        <f t="shared" si="170"/>
        <v>-79230.260000000009</v>
      </c>
      <c r="CE47" s="412">
        <f t="shared" si="171"/>
        <v>159736.47999999998</v>
      </c>
      <c r="CF47" s="37">
        <f t="shared" si="171"/>
        <v>-96836.979999999981</v>
      </c>
      <c r="CG47" s="37">
        <f t="shared" si="171"/>
        <v>-50075.180000000051</v>
      </c>
      <c r="CH47" s="37">
        <f t="shared" si="171"/>
        <v>-474340</v>
      </c>
      <c r="CI47" s="37">
        <f t="shared" si="171"/>
        <v>-243376</v>
      </c>
      <c r="CJ47" s="230">
        <f t="shared" si="171"/>
        <v>-132497</v>
      </c>
      <c r="CK47" s="230">
        <f t="shared" si="171"/>
        <v>-71056</v>
      </c>
      <c r="CL47" s="230">
        <f t="shared" si="171"/>
        <v>14445</v>
      </c>
      <c r="CM47" s="230">
        <f t="shared" si="171"/>
        <v>31354</v>
      </c>
      <c r="CN47" s="230">
        <f t="shared" si="171"/>
        <v>84476</v>
      </c>
      <c r="CO47" s="230">
        <f t="shared" si="172"/>
        <v>130451</v>
      </c>
      <c r="CP47" s="389">
        <f t="shared" si="172"/>
        <v>125556</v>
      </c>
      <c r="CQ47" s="351">
        <f t="shared" si="172"/>
        <v>777744</v>
      </c>
      <c r="CR47" s="230">
        <f t="shared" si="172"/>
        <v>693330</v>
      </c>
      <c r="CS47" s="230">
        <f t="shared" si="172"/>
        <v>814387</v>
      </c>
      <c r="CT47" s="230">
        <f t="shared" si="172"/>
        <v>426803</v>
      </c>
      <c r="CU47" s="230">
        <f t="shared" si="172"/>
        <v>415052</v>
      </c>
      <c r="CV47" s="230">
        <f t="shared" si="172"/>
        <v>294352</v>
      </c>
      <c r="CW47" s="230">
        <f t="shared" si="172"/>
        <v>215916</v>
      </c>
      <c r="CX47" s="230">
        <f t="shared" si="172"/>
        <v>126880</v>
      </c>
      <c r="CY47" s="230">
        <f t="shared" si="173"/>
        <v>128287</v>
      </c>
      <c r="CZ47" s="230">
        <f t="shared" si="173"/>
        <v>28202</v>
      </c>
      <c r="DA47" s="230">
        <f t="shared" si="173"/>
        <v>19330</v>
      </c>
      <c r="DB47" s="389">
        <f t="shared" si="173"/>
        <v>257386</v>
      </c>
      <c r="DC47" s="389">
        <f t="shared" si="173"/>
        <v>-543224</v>
      </c>
      <c r="DD47" s="389">
        <f t="shared" si="173"/>
        <v>-563223</v>
      </c>
      <c r="DE47" s="389">
        <f t="shared" si="173"/>
        <v>-352029</v>
      </c>
      <c r="DF47" s="389">
        <f t="shared" si="173"/>
        <v>-58418</v>
      </c>
      <c r="DG47" s="389">
        <f t="shared" si="173"/>
        <v>-182520</v>
      </c>
      <c r="DH47" s="389">
        <f t="shared" si="173"/>
        <v>-168716</v>
      </c>
      <c r="DI47" s="389">
        <f t="shared" si="174"/>
        <v>-105093</v>
      </c>
      <c r="DJ47" s="389">
        <f t="shared" si="174"/>
        <v>-102835</v>
      </c>
      <c r="DK47" s="389">
        <f t="shared" si="174"/>
        <v>-116678</v>
      </c>
      <c r="DL47" s="389">
        <f t="shared" si="174"/>
        <v>-43011</v>
      </c>
      <c r="DM47" s="389">
        <f t="shared" si="174"/>
        <v>-117840</v>
      </c>
      <c r="DN47" s="389">
        <f t="shared" si="174"/>
        <v>-150423</v>
      </c>
      <c r="DO47" s="389">
        <f t="shared" si="174"/>
        <v>-1071</v>
      </c>
      <c r="DP47" s="389">
        <f t="shared" si="174"/>
        <v>191271</v>
      </c>
      <c r="DQ47" s="389">
        <f t="shared" si="174"/>
        <v>111836</v>
      </c>
      <c r="DR47" s="389"/>
      <c r="DS47" s="389"/>
      <c r="DT47" s="389"/>
      <c r="DU47" s="389"/>
      <c r="DV47" s="389"/>
      <c r="DW47" s="389"/>
      <c r="DX47" s="389"/>
      <c r="DY47" s="389"/>
      <c r="DZ47" s="389"/>
      <c r="EA47" s="32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1404506</v>
      </c>
    </row>
    <row r="48" spans="1:132" s="31" customFormat="1" ht="15">
      <c r="A48" s="139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5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5">
        <v>386580</v>
      </c>
      <c r="BI48" s="468">
        <v>561823</v>
      </c>
      <c r="BJ48" s="532">
        <v>573362</v>
      </c>
      <c r="BK48" s="295">
        <v>608178</v>
      </c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0"/>
        <v>-405910.25999999995</v>
      </c>
      <c r="BV48" s="37">
        <f t="shared" si="170"/>
        <v>-246878.29000000004</v>
      </c>
      <c r="BW48" s="37">
        <f t="shared" si="170"/>
        <v>48192.729999999981</v>
      </c>
      <c r="BX48" s="37">
        <f t="shared" si="170"/>
        <v>21618.470000000001</v>
      </c>
      <c r="BY48" s="37">
        <f t="shared" si="170"/>
        <v>-38776</v>
      </c>
      <c r="BZ48" s="37">
        <f t="shared" si="170"/>
        <v>-97189.790000000008</v>
      </c>
      <c r="CA48" s="37">
        <f t="shared" si="170"/>
        <v>-63471.970000000001</v>
      </c>
      <c r="CB48" s="37">
        <f t="shared" si="170"/>
        <v>-2927.7799999999988</v>
      </c>
      <c r="CC48" s="37">
        <f t="shared" si="170"/>
        <v>103668.94</v>
      </c>
      <c r="CD48" s="389">
        <f t="shared" si="170"/>
        <v>-157406.31</v>
      </c>
      <c r="CE48" s="412">
        <f t="shared" si="171"/>
        <v>66828.369999999995</v>
      </c>
      <c r="CF48" s="37">
        <f t="shared" si="171"/>
        <v>53840.020000000019</v>
      </c>
      <c r="CG48" s="37">
        <f t="shared" si="171"/>
        <v>-11008.309999999998</v>
      </c>
      <c r="CH48" s="37">
        <f t="shared" si="171"/>
        <v>-185705</v>
      </c>
      <c r="CI48" s="37">
        <f t="shared" si="171"/>
        <v>-146079</v>
      </c>
      <c r="CJ48" s="230">
        <f t="shared" si="171"/>
        <v>-15760</v>
      </c>
      <c r="CK48" s="230">
        <f t="shared" si="171"/>
        <v>-3329</v>
      </c>
      <c r="CL48" s="230">
        <f t="shared" si="171"/>
        <v>-28591</v>
      </c>
      <c r="CM48" s="230">
        <f t="shared" si="171"/>
        <v>16121</v>
      </c>
      <c r="CN48" s="230">
        <f t="shared" si="171"/>
        <v>42448</v>
      </c>
      <c r="CO48" s="230">
        <f t="shared" si="172"/>
        <v>-72118</v>
      </c>
      <c r="CP48" s="389">
        <f t="shared" si="172"/>
        <v>176267</v>
      </c>
      <c r="CQ48" s="351">
        <f t="shared" si="172"/>
        <v>354166</v>
      </c>
      <c r="CR48" s="230">
        <f t="shared" si="172"/>
        <v>210977</v>
      </c>
      <c r="CS48" s="230">
        <f t="shared" si="172"/>
        <v>229081</v>
      </c>
      <c r="CT48" s="230">
        <f t="shared" si="172"/>
        <v>140512</v>
      </c>
      <c r="CU48" s="230">
        <f t="shared" si="172"/>
        <v>195079</v>
      </c>
      <c r="CV48" s="230">
        <f t="shared" si="172"/>
        <v>135894</v>
      </c>
      <c r="CW48" s="230">
        <f t="shared" si="172"/>
        <v>52693</v>
      </c>
      <c r="CX48" s="230">
        <f t="shared" si="172"/>
        <v>83472</v>
      </c>
      <c r="CY48" s="230">
        <f t="shared" si="173"/>
        <v>64678</v>
      </c>
      <c r="CZ48" s="230">
        <f t="shared" si="173"/>
        <v>28326</v>
      </c>
      <c r="DA48" s="230">
        <f t="shared" si="173"/>
        <v>85123</v>
      </c>
      <c r="DB48" s="389">
        <f t="shared" si="173"/>
        <v>24968</v>
      </c>
      <c r="DC48" s="389">
        <f t="shared" si="173"/>
        <v>-229561</v>
      </c>
      <c r="DD48" s="389">
        <f t="shared" si="173"/>
        <v>-362942</v>
      </c>
      <c r="DE48" s="389">
        <f t="shared" si="173"/>
        <v>-153406</v>
      </c>
      <c r="DF48" s="389">
        <f t="shared" si="173"/>
        <v>44799</v>
      </c>
      <c r="DG48" s="389">
        <f t="shared" si="173"/>
        <v>-20348</v>
      </c>
      <c r="DH48" s="389">
        <f t="shared" si="173"/>
        <v>-90314</v>
      </c>
      <c r="DI48" s="389">
        <f t="shared" si="174"/>
        <v>-19602</v>
      </c>
      <c r="DJ48" s="389">
        <f t="shared" si="174"/>
        <v>-54124</v>
      </c>
      <c r="DK48" s="389">
        <f t="shared" si="174"/>
        <v>-59491</v>
      </c>
      <c r="DL48" s="389">
        <f t="shared" si="174"/>
        <v>-30535</v>
      </c>
      <c r="DM48" s="389">
        <f t="shared" si="174"/>
        <v>-42865</v>
      </c>
      <c r="DN48" s="389">
        <f t="shared" si="174"/>
        <v>27889</v>
      </c>
      <c r="DO48" s="389">
        <f t="shared" si="174"/>
        <v>58931</v>
      </c>
      <c r="DP48" s="389">
        <f t="shared" si="174"/>
        <v>224667</v>
      </c>
      <c r="DQ48" s="389">
        <f t="shared" si="174"/>
        <v>138944</v>
      </c>
      <c r="DR48" s="389"/>
      <c r="DS48" s="389"/>
      <c r="DT48" s="389"/>
      <c r="DU48" s="389"/>
      <c r="DV48" s="389"/>
      <c r="DW48" s="389"/>
      <c r="DX48" s="389"/>
      <c r="DY48" s="389"/>
      <c r="DZ48" s="389"/>
      <c r="EA48" s="32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608178</v>
      </c>
    </row>
    <row r="49" spans="1:132" s="31" customFormat="1" ht="15">
      <c r="A49" s="139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5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5">
        <v>72664</v>
      </c>
      <c r="BI49" s="468">
        <v>178614</v>
      </c>
      <c r="BJ49" s="532">
        <v>287466</v>
      </c>
      <c r="BK49" s="295">
        <v>257613</v>
      </c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0"/>
        <v>48077.410000000003</v>
      </c>
      <c r="BV49" s="37">
        <f t="shared" si="170"/>
        <v>95063.01999999999</v>
      </c>
      <c r="BW49" s="37">
        <f t="shared" si="170"/>
        <v>-146077.59999999998</v>
      </c>
      <c r="BX49" s="37">
        <f t="shared" si="170"/>
        <v>92239.460000000006</v>
      </c>
      <c r="BY49" s="37">
        <f t="shared" si="170"/>
        <v>39292.589999999997</v>
      </c>
      <c r="BZ49" s="37">
        <f t="shared" si="170"/>
        <v>69933.419999999998</v>
      </c>
      <c r="CA49" s="37">
        <f t="shared" si="170"/>
        <v>41234.019999999997</v>
      </c>
      <c r="CB49" s="37">
        <f t="shared" si="170"/>
        <v>97083.240000000005</v>
      </c>
      <c r="CC49" s="37">
        <f t="shared" si="170"/>
        <v>-55385.339999999997</v>
      </c>
      <c r="CD49" s="389">
        <f t="shared" si="170"/>
        <v>62112.970000000001</v>
      </c>
      <c r="CE49" s="412">
        <f t="shared" si="171"/>
        <v>104230.72</v>
      </c>
      <c r="CF49" s="37">
        <f t="shared" si="171"/>
        <v>69500.559999999998</v>
      </c>
      <c r="CG49" s="37">
        <f t="shared" si="171"/>
        <v>-71140.630000000005</v>
      </c>
      <c r="CH49" s="37">
        <f t="shared" si="171"/>
        <v>-175074</v>
      </c>
      <c r="CI49" s="37">
        <f t="shared" si="171"/>
        <v>-3176</v>
      </c>
      <c r="CJ49" s="230">
        <f t="shared" si="171"/>
        <v>67111</v>
      </c>
      <c r="CK49" s="230">
        <f t="shared" si="171"/>
        <v>-37071</v>
      </c>
      <c r="CL49" s="230">
        <f t="shared" si="171"/>
        <v>29428</v>
      </c>
      <c r="CM49" s="230">
        <f t="shared" si="171"/>
        <v>68943</v>
      </c>
      <c r="CN49" s="230">
        <f t="shared" si="171"/>
        <v>50022</v>
      </c>
      <c r="CO49" s="230">
        <f t="shared" si="172"/>
        <v>6837</v>
      </c>
      <c r="CP49" s="389">
        <f t="shared" si="172"/>
        <v>-43317</v>
      </c>
      <c r="CQ49" s="351">
        <f t="shared" si="172"/>
        <v>186334</v>
      </c>
      <c r="CR49" s="230">
        <f t="shared" si="172"/>
        <v>-12468</v>
      </c>
      <c r="CS49" s="230">
        <f t="shared" si="172"/>
        <v>321473</v>
      </c>
      <c r="CT49" s="230">
        <f t="shared" si="172"/>
        <v>222912</v>
      </c>
      <c r="CU49" s="230">
        <f t="shared" si="172"/>
        <v>194352</v>
      </c>
      <c r="CV49" s="230">
        <f t="shared" si="172"/>
        <v>128456</v>
      </c>
      <c r="CW49" s="230">
        <f t="shared" si="172"/>
        <v>22045</v>
      </c>
      <c r="CX49" s="230">
        <f t="shared" si="172"/>
        <v>36282</v>
      </c>
      <c r="CY49" s="230">
        <f t="shared" si="173"/>
        <v>6225</v>
      </c>
      <c r="CZ49" s="230">
        <f t="shared" si="173"/>
        <v>-69195</v>
      </c>
      <c r="DA49" s="230">
        <f t="shared" si="173"/>
        <v>209166</v>
      </c>
      <c r="DB49" s="389">
        <f t="shared" si="173"/>
        <v>499931</v>
      </c>
      <c r="DC49" s="389">
        <f t="shared" si="173"/>
        <v>145077</v>
      </c>
      <c r="DD49" s="389">
        <f t="shared" si="173"/>
        <v>232766</v>
      </c>
      <c r="DE49" s="389">
        <f t="shared" si="173"/>
        <v>-199891</v>
      </c>
      <c r="DF49" s="389">
        <f t="shared" si="173"/>
        <v>-152792</v>
      </c>
      <c r="DG49" s="389">
        <f t="shared" si="173"/>
        <v>-190942</v>
      </c>
      <c r="DH49" s="389">
        <f t="shared" si="173"/>
        <v>-291454</v>
      </c>
      <c r="DI49" s="389">
        <f t="shared" si="174"/>
        <v>35784</v>
      </c>
      <c r="DJ49" s="389">
        <f t="shared" si="174"/>
        <v>149289</v>
      </c>
      <c r="DK49" s="389">
        <f t="shared" si="174"/>
        <v>-147129</v>
      </c>
      <c r="DL49" s="389">
        <f t="shared" si="174"/>
        <v>-53628</v>
      </c>
      <c r="DM49" s="389">
        <f t="shared" si="174"/>
        <v>-277282</v>
      </c>
      <c r="DN49" s="389">
        <f t="shared" si="174"/>
        <v>-518781</v>
      </c>
      <c r="DO49" s="389">
        <f t="shared" si="174"/>
        <v>-302209</v>
      </c>
      <c r="DP49" s="389">
        <f t="shared" si="174"/>
        <v>-123653</v>
      </c>
      <c r="DQ49" s="389">
        <f t="shared" si="174"/>
        <v>-5792</v>
      </c>
      <c r="DR49" s="389"/>
      <c r="DS49" s="389"/>
      <c r="DT49" s="389"/>
      <c r="DU49" s="389"/>
      <c r="DV49" s="389"/>
      <c r="DW49" s="389"/>
      <c r="DX49" s="389"/>
      <c r="DY49" s="389"/>
      <c r="DZ49" s="389"/>
      <c r="EA49" s="32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257613</v>
      </c>
    </row>
    <row r="50" spans="1:132" s="123" customFormat="1" ht="15">
      <c r="A50" s="140"/>
      <c r="B50" s="32" t="s">
        <v>144</v>
      </c>
      <c r="C50" s="133">
        <f t="shared" si="175" ref="C50:V50">SUM(C45:C49)</f>
        <v>7159239.5200000005</v>
      </c>
      <c r="D50" s="134">
        <f t="shared" si="175"/>
        <v>7005498.0500000007</v>
      </c>
      <c r="E50" s="134">
        <f t="shared" si="175"/>
        <v>4717446.3999999994</v>
      </c>
      <c r="F50" s="134">
        <f t="shared" si="175"/>
        <v>2689198.5799999996</v>
      </c>
      <c r="G50" s="134">
        <f t="shared" si="175"/>
        <v>2026823.3900000001</v>
      </c>
      <c r="H50" s="134">
        <f t="shared" si="175"/>
        <v>1386886.9500000002</v>
      </c>
      <c r="I50" s="134">
        <f t="shared" si="175"/>
        <v>1281164.5600000001</v>
      </c>
      <c r="J50" s="134">
        <f t="shared" si="175"/>
        <v>1149869.9399999999</v>
      </c>
      <c r="K50" s="134">
        <f t="shared" si="175"/>
        <v>1526893.9300000002</v>
      </c>
      <c r="L50" s="135">
        <f t="shared" si="175"/>
        <v>2625283.3799999999</v>
      </c>
      <c r="M50" s="134">
        <f t="shared" si="175"/>
        <v>4055390.3199999998</v>
      </c>
      <c r="N50" s="134">
        <f t="shared" si="175"/>
        <v>5660846.6900000004</v>
      </c>
      <c r="O50" s="134">
        <f t="shared" si="175"/>
        <v>5965717.8599999994</v>
      </c>
      <c r="P50" s="134">
        <f t="shared" si="175"/>
        <v>5919652</v>
      </c>
      <c r="Q50" s="134">
        <f t="shared" si="175"/>
        <v>4648207</v>
      </c>
      <c r="R50" s="134">
        <f t="shared" si="175"/>
        <v>3302551</v>
      </c>
      <c r="S50" s="134">
        <f t="shared" si="175"/>
        <v>1649327</v>
      </c>
      <c r="T50" s="134">
        <f t="shared" si="175"/>
        <v>1281443</v>
      </c>
      <c r="U50" s="134">
        <f t="shared" si="175"/>
        <v>1196253</v>
      </c>
      <c r="V50" s="134">
        <f t="shared" si="175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6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6">
        <v>3326017</v>
      </c>
      <c r="BI50" s="469">
        <v>6480423</v>
      </c>
      <c r="BJ50" s="533">
        <v>8726753</v>
      </c>
      <c r="BK50" s="296">
        <v>9018897</v>
      </c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6" ref="BU50:BY50">SUM(BU45:BU49)</f>
        <v>-1193521.6600000004</v>
      </c>
      <c r="BV50" s="136">
        <f t="shared" si="176"/>
        <v>-1085846.0500000003</v>
      </c>
      <c r="BW50" s="136">
        <f t="shared" si="176"/>
        <v>-69239.399999999907</v>
      </c>
      <c r="BX50" s="136">
        <f t="shared" si="176"/>
        <v>613352.42000000016</v>
      </c>
      <c r="BY50" s="136">
        <f t="shared" si="176"/>
        <v>-377496.39000000001</v>
      </c>
      <c r="BZ50" s="136">
        <f t="shared" si="177" ref="BZ50:CH50">SUM(BZ45:BZ49)</f>
        <v>-105443.95000000006</v>
      </c>
      <c r="CA50" s="136">
        <f t="shared" si="177"/>
        <v>-84911.560000000056</v>
      </c>
      <c r="CB50" s="136">
        <f t="shared" si="177"/>
        <v>148599.06</v>
      </c>
      <c r="CC50" s="136">
        <f t="shared" si="177"/>
        <v>-20191.929999999993</v>
      </c>
      <c r="CD50" s="390">
        <f t="shared" si="177"/>
        <v>-187751.37999999995</v>
      </c>
      <c r="CE50" s="413">
        <f t="shared" si="177"/>
        <v>230318.67999999979</v>
      </c>
      <c r="CF50" s="136">
        <f t="shared" si="177"/>
        <v>250701.31000000023</v>
      </c>
      <c r="CG50" s="136">
        <f t="shared" si="177"/>
        <v>277851.14000000007</v>
      </c>
      <c r="CH50" s="136">
        <f t="shared" si="177"/>
        <v>-533158</v>
      </c>
      <c r="CI50" s="136">
        <f t="shared" si="178" ref="CI50:CJ50">SUM(CI45:CI49)</f>
        <v>-685732</v>
      </c>
      <c r="CJ50" s="231">
        <f t="shared" si="178"/>
        <v>-568485</v>
      </c>
      <c r="CK50" s="231">
        <f t="shared" si="179" ref="CK50:CL50">SUM(CK45:CK49)</f>
        <v>-92127</v>
      </c>
      <c r="CL50" s="231">
        <f t="shared" si="179"/>
        <v>-48231</v>
      </c>
      <c r="CM50" s="231">
        <f t="shared" si="180" ref="CM50">SUM(CM45:CM49)</f>
        <v>54611</v>
      </c>
      <c r="CN50" s="231">
        <f t="shared" si="181" ref="CN50:CO50">SUM(CN45:CN49)</f>
        <v>117151</v>
      </c>
      <c r="CO50" s="231">
        <f t="shared" si="181"/>
        <v>-51336</v>
      </c>
      <c r="CP50" s="390">
        <f t="shared" si="182" ref="CP50:CQ50">SUM(CP45:CP49)</f>
        <v>129092</v>
      </c>
      <c r="CQ50" s="352">
        <f t="shared" si="182"/>
        <v>2094101</v>
      </c>
      <c r="CR50" s="231">
        <f t="shared" si="183" ref="CR50">SUM(CR45:CR49)</f>
        <v>1580225</v>
      </c>
      <c r="CS50" s="231">
        <f t="shared" si="184" ref="CS50">SUM(CS45:CS49)</f>
        <v>2456963</v>
      </c>
      <c r="CT50" s="231">
        <f t="shared" si="185" ref="CT50">SUM(CT45:CT49)</f>
        <v>1566323</v>
      </c>
      <c r="CU50" s="231">
        <f t="shared" si="186" ref="CU50">SUM(CU45:CU49)</f>
        <v>1845201</v>
      </c>
      <c r="CV50" s="231">
        <f t="shared" si="187" ref="CV50">SUM(CV45:CV49)</f>
        <v>1300641</v>
      </c>
      <c r="CW50" s="231">
        <f t="shared" si="188" ref="CW50">SUM(CW45:CW49)</f>
        <v>781346</v>
      </c>
      <c r="CX50" s="231">
        <f t="shared" si="189" ref="CX50">SUM(CX45:CX49)</f>
        <v>710535</v>
      </c>
      <c r="CY50" s="231">
        <f t="shared" si="190" ref="CY50">SUM(CY45:CY49)</f>
        <v>731254</v>
      </c>
      <c r="CZ50" s="231">
        <f t="shared" si="191" ref="CZ50">SUM(CZ45:CZ49)</f>
        <v>239369</v>
      </c>
      <c r="DA50" s="231">
        <f t="shared" si="192" ref="DA50">SUM(DA45:DA49)</f>
        <v>1042772</v>
      </c>
      <c r="DB50" s="390">
        <f t="shared" si="193" ref="DB50">SUM(DB45:DB49)</f>
        <v>2421718</v>
      </c>
      <c r="DC50" s="390">
        <f t="shared" si="194" ref="DC50">SUM(DC45:DC49)</f>
        <v>542153</v>
      </c>
      <c r="DD50" s="390">
        <f t="shared" si="195" ref="DD50">SUM(DD45:DD49)</f>
        <v>485841</v>
      </c>
      <c r="DE50" s="390">
        <f t="shared" si="196" ref="DE50">SUM(DE45:DE49)</f>
        <v>-182841</v>
      </c>
      <c r="DF50" s="390">
        <f t="shared" si="197" ref="DF50:DG50">SUM(DF45:DF49)</f>
        <v>455533</v>
      </c>
      <c r="DG50" s="390">
        <f t="shared" si="197"/>
        <v>-375919</v>
      </c>
      <c r="DH50" s="390">
        <f t="shared" si="198" ref="DH50">SUM(DH45:DH49)</f>
        <v>-901805</v>
      </c>
      <c r="DI50" s="390">
        <f t="shared" si="199" ref="DI50">SUM(DI45:DI49)</f>
        <v>-321410</v>
      </c>
      <c r="DJ50" s="390">
        <f t="shared" si="200" ref="DJ50:DK50">SUM(DJ45:DJ49)</f>
        <v>-295917</v>
      </c>
      <c r="DK50" s="390">
        <f t="shared" si="200"/>
        <v>-730540</v>
      </c>
      <c r="DL50" s="390">
        <f t="shared" si="201" ref="DL50:DM50">SUM(DL45:DL49)</f>
        <v>-370748</v>
      </c>
      <c r="DM50" s="390">
        <f t="shared" si="201"/>
        <v>-957441</v>
      </c>
      <c r="DN50" s="390">
        <f t="shared" si="202" ref="DN50:DO50">SUM(DN45:DN49)</f>
        <v>-1662325</v>
      </c>
      <c r="DO50" s="390">
        <f t="shared" si="202"/>
        <v>-441540</v>
      </c>
      <c r="DP50" s="390">
        <f t="shared" si="203" ref="DP50:DQ50">SUM(DP45:DP49)</f>
        <v>749139</v>
      </c>
      <c r="DQ50" s="390">
        <f t="shared" si="203"/>
        <v>501206</v>
      </c>
      <c r="DR50" s="390"/>
      <c r="DS50" s="390"/>
      <c r="DT50" s="390"/>
      <c r="DU50" s="390"/>
      <c r="DV50" s="390"/>
      <c r="DW50" s="390"/>
      <c r="DX50" s="390"/>
      <c r="DY50" s="390"/>
      <c r="DZ50" s="390"/>
      <c r="EA50" s="330"/>
      <c r="EB50" s="38">
        <f>SUM(EB45:EB49)</f>
        <v>9018897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70"/>
      <c r="BJ51" s="534"/>
      <c r="BK51" s="297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91"/>
      <c r="CQ51" s="353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391"/>
      <c r="DC51" s="391"/>
      <c r="DD51" s="391"/>
      <c r="DE51" s="391"/>
      <c r="DF51" s="391"/>
      <c r="DG51" s="391"/>
      <c r="DH51" s="391"/>
      <c r="DI51" s="391"/>
      <c r="DJ51" s="391"/>
      <c r="DK51" s="391"/>
      <c r="DL51" s="391"/>
      <c r="DM51" s="391"/>
      <c r="DN51" s="391"/>
      <c r="DO51" s="391"/>
      <c r="DP51" s="391"/>
      <c r="DQ51" s="391"/>
      <c r="DR51" s="391"/>
      <c r="DS51" s="391"/>
      <c r="DT51" s="391"/>
      <c r="DU51" s="391"/>
      <c r="DV51" s="391"/>
      <c r="DW51" s="391"/>
      <c r="DX51" s="391"/>
      <c r="DY51" s="391"/>
      <c r="DZ51" s="391"/>
      <c r="EA51" s="329"/>
      <c r="EB51" s="43"/>
    </row>
    <row r="52" spans="1:132" s="31" customFormat="1" ht="15">
      <c r="A52" s="139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5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5">
        <v>447331</v>
      </c>
      <c r="BI52" s="468">
        <v>819933</v>
      </c>
      <c r="BJ52" s="532">
        <v>1880228</v>
      </c>
      <c r="BK52" s="295">
        <v>2764296</v>
      </c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04" ref="BU52:CD56">O52-C52</f>
        <v>-40811.610000000335</v>
      </c>
      <c r="BV52" s="37">
        <f t="shared" si="204"/>
        <v>-110667.08000000007</v>
      </c>
      <c r="BW52" s="37">
        <f t="shared" si="204"/>
        <v>-461425.22999999998</v>
      </c>
      <c r="BX52" s="37">
        <f t="shared" si="204"/>
        <v>152045.71999999997</v>
      </c>
      <c r="BY52" s="37">
        <f t="shared" si="204"/>
        <v>248402.6399999999</v>
      </c>
      <c r="BZ52" s="37">
        <f t="shared" si="204"/>
        <v>-25271.900000000023</v>
      </c>
      <c r="CA52" s="37">
        <f t="shared" si="204"/>
        <v>61243.390000000014</v>
      </c>
      <c r="CB52" s="37">
        <f t="shared" si="204"/>
        <v>53301.570000000007</v>
      </c>
      <c r="CC52" s="37">
        <f t="shared" si="204"/>
        <v>90818.309999999998</v>
      </c>
      <c r="CD52" s="389">
        <f t="shared" si="204"/>
        <v>61828.940000000002</v>
      </c>
      <c r="CE52" s="412">
        <f t="shared" si="205" ref="CE52:CN56">Y52-M52</f>
        <v>-30840.920000000042</v>
      </c>
      <c r="CF52" s="37">
        <f t="shared" si="205"/>
        <v>-9438.2399999999907</v>
      </c>
      <c r="CG52" s="37">
        <f t="shared" si="205"/>
        <v>121861.93000000017</v>
      </c>
      <c r="CH52" s="37">
        <f t="shared" si="205"/>
        <v>-15451</v>
      </c>
      <c r="CI52" s="37">
        <f t="shared" si="205"/>
        <v>116022</v>
      </c>
      <c r="CJ52" s="230">
        <f t="shared" si="205"/>
        <v>-286019</v>
      </c>
      <c r="CK52" s="230">
        <f t="shared" si="205"/>
        <v>-472027</v>
      </c>
      <c r="CL52" s="230">
        <f t="shared" si="205"/>
        <v>-122860</v>
      </c>
      <c r="CM52" s="230">
        <f t="shared" si="205"/>
        <v>-122580</v>
      </c>
      <c r="CN52" s="230">
        <f t="shared" si="205"/>
        <v>-103231</v>
      </c>
      <c r="CO52" s="230">
        <f t="shared" si="206" ref="CO52:CX56">AI52-W52</f>
        <v>-89662</v>
      </c>
      <c r="CP52" s="389">
        <f t="shared" si="206"/>
        <v>-173014</v>
      </c>
      <c r="CQ52" s="351">
        <f t="shared" si="206"/>
        <v>-151589</v>
      </c>
      <c r="CR52" s="230">
        <f t="shared" si="206"/>
        <v>88774</v>
      </c>
      <c r="CS52" s="230">
        <f t="shared" si="206"/>
        <v>64453</v>
      </c>
      <c r="CT52" s="230">
        <f t="shared" si="206"/>
        <v>343142</v>
      </c>
      <c r="CU52" s="230">
        <f t="shared" si="206"/>
        <v>304220</v>
      </c>
      <c r="CV52" s="230">
        <f t="shared" si="206"/>
        <v>412552</v>
      </c>
      <c r="CW52" s="230">
        <f t="shared" si="206"/>
        <v>292343</v>
      </c>
      <c r="CX52" s="230">
        <f t="shared" si="206"/>
        <v>203303</v>
      </c>
      <c r="CY52" s="230">
        <f t="shared" si="207" ref="CY52:DH56">AS52-AG52</f>
        <v>268552</v>
      </c>
      <c r="CZ52" s="230">
        <f t="shared" si="207"/>
        <v>104141</v>
      </c>
      <c r="DA52" s="230">
        <f t="shared" si="207"/>
        <v>136669</v>
      </c>
      <c r="DB52" s="389">
        <f t="shared" si="207"/>
        <v>420675</v>
      </c>
      <c r="DC52" s="389">
        <f t="shared" si="207"/>
        <v>363922</v>
      </c>
      <c r="DD52" s="389">
        <f t="shared" si="207"/>
        <v>447733</v>
      </c>
      <c r="DE52" s="389">
        <f t="shared" si="207"/>
        <v>333785</v>
      </c>
      <c r="DF52" s="389">
        <f t="shared" si="207"/>
        <v>96367</v>
      </c>
      <c r="DG52" s="389">
        <f t="shared" si="207"/>
        <v>246521</v>
      </c>
      <c r="DH52" s="389">
        <f t="shared" si="207"/>
        <v>38034</v>
      </c>
      <c r="DI52" s="389">
        <f t="shared" si="208" ref="DI52:DQ56">BC52-AQ52</f>
        <v>-133157</v>
      </c>
      <c r="DJ52" s="389">
        <f t="shared" si="208"/>
        <v>-112970</v>
      </c>
      <c r="DK52" s="389">
        <f t="shared" si="208"/>
        <v>-256571</v>
      </c>
      <c r="DL52" s="389">
        <f t="shared" si="208"/>
        <v>-78462</v>
      </c>
      <c r="DM52" s="389">
        <f t="shared" si="208"/>
        <v>-148370</v>
      </c>
      <c r="DN52" s="389">
        <f t="shared" si="208"/>
        <v>-370611</v>
      </c>
      <c r="DO52" s="389">
        <f t="shared" si="208"/>
        <v>-278104</v>
      </c>
      <c r="DP52" s="389">
        <f t="shared" si="208"/>
        <v>-279175</v>
      </c>
      <c r="DQ52" s="389">
        <f t="shared" si="208"/>
        <v>66934</v>
      </c>
      <c r="DR52" s="389"/>
      <c r="DS52" s="389"/>
      <c r="DT52" s="389"/>
      <c r="DU52" s="389"/>
      <c r="DV52" s="389"/>
      <c r="DW52" s="389"/>
      <c r="DX52" s="389"/>
      <c r="DY52" s="389"/>
      <c r="DZ52" s="389"/>
      <c r="EA52" s="32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2764296</v>
      </c>
    </row>
    <row r="53" spans="1:132" s="31" customFormat="1" ht="15">
      <c r="A53" s="139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5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5">
        <v>229314</v>
      </c>
      <c r="BI53" s="468">
        <v>375209</v>
      </c>
      <c r="BJ53" s="532">
        <v>716538</v>
      </c>
      <c r="BK53" s="295">
        <v>992337</v>
      </c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04"/>
        <v>-14655.830000000016</v>
      </c>
      <c r="BV53" s="37">
        <f t="shared" si="204"/>
        <v>-65093.130000000005</v>
      </c>
      <c r="BW53" s="37">
        <f t="shared" si="204"/>
        <v>-127468.51000000001</v>
      </c>
      <c r="BX53" s="37">
        <f t="shared" si="204"/>
        <v>-73070.349999999977</v>
      </c>
      <c r="BY53" s="37">
        <f t="shared" si="204"/>
        <v>-25322.979999999981</v>
      </c>
      <c r="BZ53" s="37">
        <f t="shared" si="204"/>
        <v>-32567.630000000005</v>
      </c>
      <c r="CA53" s="37">
        <f t="shared" si="204"/>
        <v>3252.2200000000012</v>
      </c>
      <c r="CB53" s="37">
        <f t="shared" si="204"/>
        <v>6152.9900000000052</v>
      </c>
      <c r="CC53" s="37">
        <f t="shared" si="204"/>
        <v>3522.2899999999936</v>
      </c>
      <c r="CD53" s="389">
        <f t="shared" si="204"/>
        <v>9946.5299999999988</v>
      </c>
      <c r="CE53" s="412">
        <f t="shared" si="205"/>
        <v>7583.0599999999977</v>
      </c>
      <c r="CF53" s="37">
        <f t="shared" si="205"/>
        <v>-8102.390000000014</v>
      </c>
      <c r="CG53" s="37">
        <f t="shared" si="205"/>
        <v>98973.650000000023</v>
      </c>
      <c r="CH53" s="37">
        <f t="shared" si="205"/>
        <v>119412</v>
      </c>
      <c r="CI53" s="37">
        <f t="shared" si="205"/>
        <v>155958</v>
      </c>
      <c r="CJ53" s="230">
        <f t="shared" si="205"/>
        <v>98306</v>
      </c>
      <c r="CK53" s="230">
        <f t="shared" si="205"/>
        <v>2451</v>
      </c>
      <c r="CL53" s="230">
        <f t="shared" si="205"/>
        <v>40372</v>
      </c>
      <c r="CM53" s="230">
        <f t="shared" si="205"/>
        <v>31980</v>
      </c>
      <c r="CN53" s="230">
        <f t="shared" si="205"/>
        <v>606</v>
      </c>
      <c r="CO53" s="230">
        <f t="shared" si="206"/>
        <v>-1307</v>
      </c>
      <c r="CP53" s="389">
        <f t="shared" si="206"/>
        <v>-19184</v>
      </c>
      <c r="CQ53" s="351">
        <f t="shared" si="206"/>
        <v>41550</v>
      </c>
      <c r="CR53" s="230">
        <f t="shared" si="206"/>
        <v>103066</v>
      </c>
      <c r="CS53" s="230">
        <f t="shared" si="206"/>
        <v>176657</v>
      </c>
      <c r="CT53" s="230">
        <f t="shared" si="206"/>
        <v>179044</v>
      </c>
      <c r="CU53" s="230">
        <f t="shared" si="206"/>
        <v>153074</v>
      </c>
      <c r="CV53" s="230">
        <f t="shared" si="206"/>
        <v>167485</v>
      </c>
      <c r="CW53" s="230">
        <f t="shared" si="206"/>
        <v>116566</v>
      </c>
      <c r="CX53" s="230">
        <f t="shared" si="206"/>
        <v>68786</v>
      </c>
      <c r="CY53" s="230">
        <f t="shared" si="207"/>
        <v>88841</v>
      </c>
      <c r="CZ53" s="230">
        <f t="shared" si="207"/>
        <v>67253</v>
      </c>
      <c r="DA53" s="230">
        <f t="shared" si="207"/>
        <v>96293</v>
      </c>
      <c r="DB53" s="389">
        <f t="shared" si="207"/>
        <v>186833</v>
      </c>
      <c r="DC53" s="389">
        <f t="shared" si="207"/>
        <v>162322</v>
      </c>
      <c r="DD53" s="389">
        <f t="shared" si="207"/>
        <v>235848</v>
      </c>
      <c r="DE53" s="389">
        <f t="shared" si="207"/>
        <v>156154</v>
      </c>
      <c r="DF53" s="389">
        <f t="shared" si="207"/>
        <v>144412</v>
      </c>
      <c r="DG53" s="389">
        <f t="shared" si="207"/>
        <v>177246</v>
      </c>
      <c r="DH53" s="389">
        <f t="shared" si="207"/>
        <v>115258</v>
      </c>
      <c r="DI53" s="389">
        <f t="shared" si="208"/>
        <v>1958</v>
      </c>
      <c r="DJ53" s="389">
        <f t="shared" si="208"/>
        <v>-6060</v>
      </c>
      <c r="DK53" s="389">
        <f t="shared" si="208"/>
        <v>-49061</v>
      </c>
      <c r="DL53" s="389">
        <f t="shared" si="208"/>
        <v>18482</v>
      </c>
      <c r="DM53" s="389">
        <f t="shared" si="208"/>
        <v>-37290</v>
      </c>
      <c r="DN53" s="389">
        <f t="shared" si="208"/>
        <v>-77174</v>
      </c>
      <c r="DO53" s="389">
        <f t="shared" si="208"/>
        <v>-34908</v>
      </c>
      <c r="DP53" s="389">
        <f t="shared" si="208"/>
        <v>-23109</v>
      </c>
      <c r="DQ53" s="389">
        <f t="shared" si="208"/>
        <v>108849</v>
      </c>
      <c r="DR53" s="389"/>
      <c r="DS53" s="389"/>
      <c r="DT53" s="389"/>
      <c r="DU53" s="389"/>
      <c r="DV53" s="389"/>
      <c r="DW53" s="389"/>
      <c r="DX53" s="389"/>
      <c r="DY53" s="389"/>
      <c r="DZ53" s="389"/>
      <c r="EA53" s="32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992337</v>
      </c>
    </row>
    <row r="54" spans="1:132" s="31" customFormat="1" ht="15">
      <c r="A54" s="139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5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5">
        <v>107838</v>
      </c>
      <c r="BI54" s="468">
        <v>185491</v>
      </c>
      <c r="BJ54" s="532">
        <v>354106</v>
      </c>
      <c r="BK54" s="295">
        <v>525388</v>
      </c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04"/>
        <v>174070.20000000001</v>
      </c>
      <c r="BV54" s="37">
        <f t="shared" si="204"/>
        <v>151498.59999999998</v>
      </c>
      <c r="BW54" s="37">
        <f t="shared" si="204"/>
        <v>75406.659999999974</v>
      </c>
      <c r="BX54" s="37">
        <f t="shared" si="204"/>
        <v>113992.85999999999</v>
      </c>
      <c r="BY54" s="37">
        <f t="shared" si="204"/>
        <v>39253.450000000012</v>
      </c>
      <c r="BZ54" s="37">
        <f t="shared" si="204"/>
        <v>76770.929999999993</v>
      </c>
      <c r="CA54" s="37">
        <f t="shared" si="204"/>
        <v>-10381.070000000007</v>
      </c>
      <c r="CB54" s="37">
        <f t="shared" si="204"/>
        <v>8784.25</v>
      </c>
      <c r="CC54" s="37">
        <f t="shared" si="204"/>
        <v>8465.1199999999953</v>
      </c>
      <c r="CD54" s="389">
        <f t="shared" si="204"/>
        <v>-7933.4600000000064</v>
      </c>
      <c r="CE54" s="412">
        <f t="shared" si="205"/>
        <v>21458.850000000006</v>
      </c>
      <c r="CF54" s="37">
        <f t="shared" si="205"/>
        <v>-2280.679999999993</v>
      </c>
      <c r="CG54" s="37">
        <f t="shared" si="205"/>
        <v>-183048.85999999999</v>
      </c>
      <c r="CH54" s="37">
        <f t="shared" si="205"/>
        <v>-212047</v>
      </c>
      <c r="CI54" s="37">
        <f t="shared" si="205"/>
        <v>-136499</v>
      </c>
      <c r="CJ54" s="230">
        <f t="shared" si="205"/>
        <v>-119078</v>
      </c>
      <c r="CK54" s="230">
        <f t="shared" si="205"/>
        <v>-72558</v>
      </c>
      <c r="CL54" s="230">
        <f t="shared" si="205"/>
        <v>-105949</v>
      </c>
      <c r="CM54" s="230">
        <f t="shared" si="205"/>
        <v>-14212</v>
      </c>
      <c r="CN54" s="230">
        <f t="shared" si="205"/>
        <v>-5983</v>
      </c>
      <c r="CO54" s="230">
        <f t="shared" si="206"/>
        <v>22054</v>
      </c>
      <c r="CP54" s="389">
        <f t="shared" si="206"/>
        <v>34361</v>
      </c>
      <c r="CQ54" s="351">
        <f t="shared" si="206"/>
        <v>80991</v>
      </c>
      <c r="CR54" s="230">
        <f t="shared" si="206"/>
        <v>181717</v>
      </c>
      <c r="CS54" s="230">
        <f t="shared" si="206"/>
        <v>331152</v>
      </c>
      <c r="CT54" s="230">
        <f t="shared" si="206"/>
        <v>191736</v>
      </c>
      <c r="CU54" s="230">
        <f t="shared" si="206"/>
        <v>193875</v>
      </c>
      <c r="CV54" s="230">
        <f t="shared" si="206"/>
        <v>161163</v>
      </c>
      <c r="CW54" s="230">
        <f t="shared" si="206"/>
        <v>103998</v>
      </c>
      <c r="CX54" s="230">
        <f t="shared" si="206"/>
        <v>81274</v>
      </c>
      <c r="CY54" s="230">
        <f t="shared" si="207"/>
        <v>78426</v>
      </c>
      <c r="CZ54" s="230">
        <f t="shared" si="207"/>
        <v>58099</v>
      </c>
      <c r="DA54" s="230">
        <f t="shared" si="207"/>
        <v>17280</v>
      </c>
      <c r="DB54" s="389">
        <f t="shared" si="207"/>
        <v>60792</v>
      </c>
      <c r="DC54" s="389">
        <f t="shared" si="207"/>
        <v>-31169</v>
      </c>
      <c r="DD54" s="389">
        <f t="shared" si="207"/>
        <v>-73448</v>
      </c>
      <c r="DE54" s="389">
        <f t="shared" si="207"/>
        <v>-166108</v>
      </c>
      <c r="DF54" s="389">
        <f t="shared" si="207"/>
        <v>-2347</v>
      </c>
      <c r="DG54" s="389">
        <f t="shared" si="207"/>
        <v>46518</v>
      </c>
      <c r="DH54" s="389">
        <f t="shared" si="207"/>
        <v>-69579</v>
      </c>
      <c r="DI54" s="389">
        <f t="shared" si="208"/>
        <v>-65521</v>
      </c>
      <c r="DJ54" s="389">
        <f t="shared" si="208"/>
        <v>-1136</v>
      </c>
      <c r="DK54" s="389">
        <f t="shared" si="208"/>
        <v>-42717</v>
      </c>
      <c r="DL54" s="389">
        <f t="shared" si="208"/>
        <v>-38101</v>
      </c>
      <c r="DM54" s="389">
        <f t="shared" si="208"/>
        <v>-839</v>
      </c>
      <c r="DN54" s="389">
        <f t="shared" si="208"/>
        <v>-68420</v>
      </c>
      <c r="DO54" s="389">
        <f t="shared" si="208"/>
        <v>-15626</v>
      </c>
      <c r="DP54" s="389">
        <f t="shared" si="208"/>
        <v>-5512</v>
      </c>
      <c r="DQ54" s="389">
        <f t="shared" si="208"/>
        <v>54110</v>
      </c>
      <c r="DR54" s="389"/>
      <c r="DS54" s="389"/>
      <c r="DT54" s="389"/>
      <c r="DU54" s="389"/>
      <c r="DV54" s="389"/>
      <c r="DW54" s="389"/>
      <c r="DX54" s="389"/>
      <c r="DY54" s="389"/>
      <c r="DZ54" s="389"/>
      <c r="EA54" s="32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525388</v>
      </c>
    </row>
    <row r="55" spans="1:132" s="31" customFormat="1" ht="15">
      <c r="A55" s="139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5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5">
        <v>127364</v>
      </c>
      <c r="BI55" s="468">
        <v>117186</v>
      </c>
      <c r="BJ55" s="532">
        <v>148710</v>
      </c>
      <c r="BK55" s="295">
        <v>167390</v>
      </c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04"/>
        <v>2640.5200000000186</v>
      </c>
      <c r="BV55" s="37">
        <f t="shared" si="204"/>
        <v>-2095.1499999999942</v>
      </c>
      <c r="BW55" s="37">
        <f t="shared" si="204"/>
        <v>-155057.34999999998</v>
      </c>
      <c r="BX55" s="37">
        <f t="shared" si="204"/>
        <v>-25015.440000000002</v>
      </c>
      <c r="BY55" s="37">
        <f t="shared" si="204"/>
        <v>-14370.229999999996</v>
      </c>
      <c r="BZ55" s="37">
        <f t="shared" si="204"/>
        <v>-10844.599999999999</v>
      </c>
      <c r="CA55" s="37">
        <f t="shared" si="204"/>
        <v>-111401.06</v>
      </c>
      <c r="CB55" s="37">
        <f t="shared" si="204"/>
        <v>-2208.2700000000004</v>
      </c>
      <c r="CC55" s="37">
        <f t="shared" si="204"/>
        <v>-1254.0400000000009</v>
      </c>
      <c r="CD55" s="389">
        <f t="shared" si="204"/>
        <v>92356.360000000001</v>
      </c>
      <c r="CE55" s="412">
        <f t="shared" si="205"/>
        <v>-103785.92000000001</v>
      </c>
      <c r="CF55" s="37">
        <f t="shared" si="205"/>
        <v>6444.6399999999994</v>
      </c>
      <c r="CG55" s="37">
        <f t="shared" si="205"/>
        <v>-116307.23000000001</v>
      </c>
      <c r="CH55" s="37">
        <f t="shared" si="205"/>
        <v>-113559</v>
      </c>
      <c r="CI55" s="37">
        <f t="shared" si="205"/>
        <v>-50289</v>
      </c>
      <c r="CJ55" s="230">
        <f t="shared" si="205"/>
        <v>-3294</v>
      </c>
      <c r="CK55" s="230">
        <f t="shared" si="205"/>
        <v>-21389</v>
      </c>
      <c r="CL55" s="230">
        <f t="shared" si="205"/>
        <v>-2878</v>
      </c>
      <c r="CM55" s="230">
        <f t="shared" si="205"/>
        <v>-7960</v>
      </c>
      <c r="CN55" s="230">
        <f t="shared" si="205"/>
        <v>2922</v>
      </c>
      <c r="CO55" s="230">
        <f t="shared" si="206"/>
        <v>15264</v>
      </c>
      <c r="CP55" s="389">
        <f t="shared" si="206"/>
        <v>-87633</v>
      </c>
      <c r="CQ55" s="351">
        <f t="shared" si="206"/>
        <v>115744</v>
      </c>
      <c r="CR55" s="230">
        <f t="shared" si="206"/>
        <v>136644</v>
      </c>
      <c r="CS55" s="230">
        <f t="shared" si="206"/>
        <v>95855</v>
      </c>
      <c r="CT55" s="230">
        <f t="shared" si="206"/>
        <v>50816</v>
      </c>
      <c r="CU55" s="230">
        <f t="shared" si="206"/>
        <v>68701</v>
      </c>
      <c r="CV55" s="230">
        <f t="shared" si="206"/>
        <v>-1799</v>
      </c>
      <c r="CW55" s="230">
        <f t="shared" si="206"/>
        <v>28469</v>
      </c>
      <c r="CX55" s="230">
        <f t="shared" si="206"/>
        <v>22942</v>
      </c>
      <c r="CY55" s="230">
        <f t="shared" si="207"/>
        <v>31345</v>
      </c>
      <c r="CZ55" s="230">
        <f t="shared" si="207"/>
        <v>52307</v>
      </c>
      <c r="DA55" s="230">
        <f t="shared" si="207"/>
        <v>30720</v>
      </c>
      <c r="DB55" s="389">
        <f t="shared" si="207"/>
        <v>73355</v>
      </c>
      <c r="DC55" s="389">
        <f t="shared" si="207"/>
        <v>-57779</v>
      </c>
      <c r="DD55" s="389">
        <f t="shared" si="207"/>
        <v>-113561</v>
      </c>
      <c r="DE55" s="389">
        <f t="shared" si="207"/>
        <v>-48627</v>
      </c>
      <c r="DF55" s="389">
        <f t="shared" si="207"/>
        <v>39682</v>
      </c>
      <c r="DG55" s="389">
        <f t="shared" si="207"/>
        <v>-48178</v>
      </c>
      <c r="DH55" s="389">
        <f t="shared" si="207"/>
        <v>32868</v>
      </c>
      <c r="DI55" s="389">
        <f t="shared" si="208"/>
        <v>14745</v>
      </c>
      <c r="DJ55" s="389">
        <f t="shared" si="208"/>
        <v>2191</v>
      </c>
      <c r="DK55" s="389">
        <f t="shared" si="208"/>
        <v>-15766</v>
      </c>
      <c r="DL55" s="389">
        <f t="shared" si="208"/>
        <v>-38723</v>
      </c>
      <c r="DM55" s="389">
        <f t="shared" si="208"/>
        <v>-20139</v>
      </c>
      <c r="DN55" s="389">
        <f t="shared" si="208"/>
        <v>25057</v>
      </c>
      <c r="DO55" s="389">
        <f t="shared" si="208"/>
        <v>19908</v>
      </c>
      <c r="DP55" s="389">
        <f t="shared" si="208"/>
        <v>25176</v>
      </c>
      <c r="DQ55" s="389">
        <f t="shared" si="208"/>
        <v>20536</v>
      </c>
      <c r="DR55" s="389"/>
      <c r="DS55" s="389"/>
      <c r="DT55" s="389"/>
      <c r="DU55" s="389"/>
      <c r="DV55" s="389"/>
      <c r="DW55" s="389"/>
      <c r="DX55" s="389"/>
      <c r="DY55" s="389"/>
      <c r="DZ55" s="389"/>
      <c r="EA55" s="32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167390</v>
      </c>
    </row>
    <row r="56" spans="1:132" s="31" customFormat="1" ht="15">
      <c r="A56" s="139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5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5">
        <v>7569</v>
      </c>
      <c r="BI56" s="468">
        <v>55210</v>
      </c>
      <c r="BJ56" s="532">
        <v>82265</v>
      </c>
      <c r="BK56" s="295">
        <v>78675</v>
      </c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04"/>
        <v>323.52999999999884</v>
      </c>
      <c r="BV56" s="37">
        <f t="shared" si="204"/>
        <v>-50467.759999999995</v>
      </c>
      <c r="BW56" s="37">
        <f t="shared" si="204"/>
        <v>-34622.010000000002</v>
      </c>
      <c r="BX56" s="37">
        <f t="shared" si="204"/>
        <v>-42924.510000000002</v>
      </c>
      <c r="BY56" s="37">
        <f t="shared" si="204"/>
        <v>-106.0099999999984</v>
      </c>
      <c r="BZ56" s="37">
        <f t="shared" si="204"/>
        <v>12366.220000000001</v>
      </c>
      <c r="CA56" s="37">
        <f t="shared" si="204"/>
        <v>2630.4200000000001</v>
      </c>
      <c r="CB56" s="37">
        <f t="shared" si="204"/>
        <v>37909.540000000001</v>
      </c>
      <c r="CC56" s="37">
        <f t="shared" si="204"/>
        <v>30496</v>
      </c>
      <c r="CD56" s="389">
        <f t="shared" si="204"/>
        <v>-42428.889999999999</v>
      </c>
      <c r="CE56" s="412">
        <f t="shared" si="205"/>
        <v>34425.169999999998</v>
      </c>
      <c r="CF56" s="37">
        <f t="shared" si="205"/>
        <v>55888.849999999999</v>
      </c>
      <c r="CG56" s="37">
        <f t="shared" si="205"/>
        <v>13255</v>
      </c>
      <c r="CH56" s="37">
        <f t="shared" si="205"/>
        <v>6381</v>
      </c>
      <c r="CI56" s="37">
        <f t="shared" si="205"/>
        <v>14137</v>
      </c>
      <c r="CJ56" s="230">
        <f t="shared" si="205"/>
        <v>51890</v>
      </c>
      <c r="CK56" s="230">
        <f t="shared" si="205"/>
        <v>70484</v>
      </c>
      <c r="CL56" s="230">
        <f t="shared" si="205"/>
        <v>7411</v>
      </c>
      <c r="CM56" s="230">
        <f t="shared" si="205"/>
        <v>39922</v>
      </c>
      <c r="CN56" s="230">
        <f t="shared" si="205"/>
        <v>18510</v>
      </c>
      <c r="CO56" s="230">
        <f t="shared" si="206"/>
        <v>-10798</v>
      </c>
      <c r="CP56" s="389">
        <f t="shared" si="206"/>
        <v>8338</v>
      </c>
      <c r="CQ56" s="351">
        <f t="shared" si="206"/>
        <v>4188</v>
      </c>
      <c r="CR56" s="230">
        <f t="shared" si="206"/>
        <v>3882</v>
      </c>
      <c r="CS56" s="230">
        <f t="shared" si="206"/>
        <v>34938</v>
      </c>
      <c r="CT56" s="230">
        <f t="shared" si="206"/>
        <v>84900</v>
      </c>
      <c r="CU56" s="230">
        <f t="shared" si="206"/>
        <v>97717</v>
      </c>
      <c r="CV56" s="230">
        <f t="shared" si="206"/>
        <v>236842</v>
      </c>
      <c r="CW56" s="230">
        <f t="shared" si="206"/>
        <v>13476</v>
      </c>
      <c r="CX56" s="230">
        <f t="shared" si="206"/>
        <v>36317</v>
      </c>
      <c r="CY56" s="230">
        <f t="shared" si="207"/>
        <v>71183</v>
      </c>
      <c r="CZ56" s="230">
        <f t="shared" si="207"/>
        <v>-40342</v>
      </c>
      <c r="DA56" s="230">
        <f t="shared" si="207"/>
        <v>32530</v>
      </c>
      <c r="DB56" s="389">
        <f t="shared" si="207"/>
        <v>169712</v>
      </c>
      <c r="DC56" s="389">
        <f t="shared" si="207"/>
        <v>106543</v>
      </c>
      <c r="DD56" s="389">
        <f t="shared" si="207"/>
        <v>-4275</v>
      </c>
      <c r="DE56" s="389">
        <f t="shared" si="207"/>
        <v>8609</v>
      </c>
      <c r="DF56" s="389">
        <f t="shared" si="207"/>
        <v>-9930</v>
      </c>
      <c r="DG56" s="389">
        <f t="shared" si="207"/>
        <v>-42517</v>
      </c>
      <c r="DH56" s="389">
        <f t="shared" si="207"/>
        <v>-258438</v>
      </c>
      <c r="DI56" s="389">
        <f t="shared" si="208"/>
        <v>-80371</v>
      </c>
      <c r="DJ56" s="389">
        <f t="shared" si="208"/>
        <v>63841</v>
      </c>
      <c r="DK56" s="389">
        <f t="shared" si="208"/>
        <v>-114575</v>
      </c>
      <c r="DL56" s="389">
        <f t="shared" si="208"/>
        <v>-8990</v>
      </c>
      <c r="DM56" s="389">
        <f t="shared" si="208"/>
        <v>-43139</v>
      </c>
      <c r="DN56" s="389">
        <f t="shared" si="208"/>
        <v>-184777</v>
      </c>
      <c r="DO56" s="389">
        <f t="shared" si="208"/>
        <v>-100044</v>
      </c>
      <c r="DP56" s="389">
        <f t="shared" si="208"/>
        <v>15350</v>
      </c>
      <c r="DQ56" s="389">
        <f t="shared" si="208"/>
        <v>-33356</v>
      </c>
      <c r="DR56" s="389"/>
      <c r="DS56" s="389"/>
      <c r="DT56" s="389"/>
      <c r="DU56" s="389"/>
      <c r="DV56" s="389"/>
      <c r="DW56" s="389"/>
      <c r="DX56" s="389"/>
      <c r="DY56" s="389"/>
      <c r="DZ56" s="389"/>
      <c r="EA56" s="32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78675</v>
      </c>
    </row>
    <row r="57" spans="1:132" s="123" customFormat="1" ht="15">
      <c r="A57" s="140"/>
      <c r="B57" s="32" t="s">
        <v>144</v>
      </c>
      <c r="C57" s="133">
        <f t="shared" si="209" ref="C57:V57">SUM(C52:C56)</f>
        <v>3267843.7000000007</v>
      </c>
      <c r="D57" s="134">
        <f t="shared" si="209"/>
        <v>3945992.5199999996</v>
      </c>
      <c r="E57" s="134">
        <f t="shared" si="209"/>
        <v>3980253.4399999999</v>
      </c>
      <c r="F57" s="134">
        <f t="shared" si="209"/>
        <v>2802118.7199999997</v>
      </c>
      <c r="G57" s="134">
        <f t="shared" si="209"/>
        <v>1733721.1300000001</v>
      </c>
      <c r="H57" s="134">
        <f t="shared" si="209"/>
        <v>1110669.9800000002</v>
      </c>
      <c r="I57" s="134">
        <f t="shared" si="209"/>
        <v>861182.09999999998</v>
      </c>
      <c r="J57" s="134">
        <f t="shared" si="209"/>
        <v>653775.91999999993</v>
      </c>
      <c r="K57" s="134">
        <f t="shared" si="209"/>
        <v>626933.32000000007</v>
      </c>
      <c r="L57" s="135">
        <f t="shared" si="209"/>
        <v>807336.52000000002</v>
      </c>
      <c r="M57" s="134">
        <f t="shared" si="209"/>
        <v>1398239.76</v>
      </c>
      <c r="N57" s="134">
        <f t="shared" si="209"/>
        <v>2400224.8199999998</v>
      </c>
      <c r="O57" s="134">
        <f t="shared" si="209"/>
        <v>3389410.5099999998</v>
      </c>
      <c r="P57" s="134">
        <f t="shared" si="209"/>
        <v>3869168</v>
      </c>
      <c r="Q57" s="134">
        <f t="shared" si="209"/>
        <v>3277087</v>
      </c>
      <c r="R57" s="134">
        <f t="shared" si="209"/>
        <v>2927147</v>
      </c>
      <c r="S57" s="134">
        <f t="shared" si="209"/>
        <v>1981578</v>
      </c>
      <c r="T57" s="134">
        <f t="shared" si="209"/>
        <v>1131123</v>
      </c>
      <c r="U57" s="134">
        <f t="shared" si="209"/>
        <v>806526</v>
      </c>
      <c r="V57" s="134">
        <f t="shared" si="209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6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6">
        <v>919416</v>
      </c>
      <c r="BI57" s="469">
        <v>1553029</v>
      </c>
      <c r="BJ57" s="533">
        <v>3181847</v>
      </c>
      <c r="BK57" s="296">
        <v>4528086</v>
      </c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0" ref="BU57:BY57">SUM(BU52:BU56)</f>
        <v>121566.80999999968</v>
      </c>
      <c r="BV57" s="136">
        <f t="shared" si="210"/>
        <v>-76824.520000000091</v>
      </c>
      <c r="BW57" s="136">
        <f t="shared" si="210"/>
        <v>-703166.43999999994</v>
      </c>
      <c r="BX57" s="136">
        <f t="shared" si="210"/>
        <v>125028.27999999997</v>
      </c>
      <c r="BY57" s="136">
        <f t="shared" si="210"/>
        <v>247856.86999999994</v>
      </c>
      <c r="BZ57" s="136">
        <f t="shared" si="211" ref="BZ57:CH57">SUM(BZ52:BZ56)</f>
        <v>20453.019999999968</v>
      </c>
      <c r="CA57" s="136">
        <f t="shared" si="211"/>
        <v>-54656.099999999991</v>
      </c>
      <c r="CB57" s="136">
        <f t="shared" si="211"/>
        <v>103940.08000000002</v>
      </c>
      <c r="CC57" s="136">
        <f t="shared" si="211"/>
        <v>132047.67999999999</v>
      </c>
      <c r="CD57" s="390">
        <f t="shared" si="211"/>
        <v>113769.48</v>
      </c>
      <c r="CE57" s="413">
        <f t="shared" si="211"/>
        <v>-71159.760000000053</v>
      </c>
      <c r="CF57" s="136">
        <f t="shared" si="211"/>
        <v>42512.18</v>
      </c>
      <c r="CG57" s="136">
        <f t="shared" si="211"/>
        <v>-65265.509999999806</v>
      </c>
      <c r="CH57" s="136">
        <f t="shared" si="211"/>
        <v>-215264</v>
      </c>
      <c r="CI57" s="136">
        <f t="shared" si="212" ref="CI57:CJ57">SUM(CI52:CI56)</f>
        <v>99329</v>
      </c>
      <c r="CJ57" s="231">
        <f t="shared" si="212"/>
        <v>-258195</v>
      </c>
      <c r="CK57" s="231">
        <f t="shared" si="213" ref="CK57:CL57">SUM(CK52:CK56)</f>
        <v>-493039</v>
      </c>
      <c r="CL57" s="231">
        <f t="shared" si="213"/>
        <v>-183904</v>
      </c>
      <c r="CM57" s="231">
        <f t="shared" si="214" ref="CM57">SUM(CM52:CM56)</f>
        <v>-72850</v>
      </c>
      <c r="CN57" s="231">
        <f t="shared" si="215" ref="CN57:CO57">SUM(CN52:CN56)</f>
        <v>-87176</v>
      </c>
      <c r="CO57" s="231">
        <f t="shared" si="215"/>
        <v>-64449</v>
      </c>
      <c r="CP57" s="390">
        <f t="shared" si="216" ref="CP57:CQ57">SUM(CP52:CP56)</f>
        <v>-237132</v>
      </c>
      <c r="CQ57" s="352">
        <f t="shared" si="216"/>
        <v>90884</v>
      </c>
      <c r="CR57" s="231">
        <f t="shared" si="217" ref="CR57">SUM(CR52:CR56)</f>
        <v>514083</v>
      </c>
      <c r="CS57" s="231">
        <f t="shared" si="218" ref="CS57">SUM(CS52:CS56)</f>
        <v>703055</v>
      </c>
      <c r="CT57" s="231">
        <f t="shared" si="219" ref="CT57">SUM(CT52:CT56)</f>
        <v>849638</v>
      </c>
      <c r="CU57" s="231">
        <f t="shared" si="220" ref="CU57">SUM(CU52:CU56)</f>
        <v>817587</v>
      </c>
      <c r="CV57" s="231">
        <f t="shared" si="221" ref="CV57">SUM(CV52:CV56)</f>
        <v>976243</v>
      </c>
      <c r="CW57" s="231">
        <f t="shared" si="222" ref="CW57">SUM(CW52:CW56)</f>
        <v>554852</v>
      </c>
      <c r="CX57" s="231">
        <f t="shared" si="223" ref="CX57">SUM(CX52:CX56)</f>
        <v>412622</v>
      </c>
      <c r="CY57" s="231">
        <f t="shared" si="224" ref="CY57">SUM(CY52:CY56)</f>
        <v>538347</v>
      </c>
      <c r="CZ57" s="231">
        <f t="shared" si="225" ref="CZ57">SUM(CZ52:CZ56)</f>
        <v>241458</v>
      </c>
      <c r="DA57" s="231">
        <f t="shared" si="226" ref="DA57">SUM(DA52:DA56)</f>
        <v>313492</v>
      </c>
      <c r="DB57" s="390">
        <f t="shared" si="227" ref="DB57">SUM(DB52:DB56)</f>
        <v>911367</v>
      </c>
      <c r="DC57" s="390">
        <f t="shared" si="228" ref="DC57">SUM(DC52:DC56)</f>
        <v>543839</v>
      </c>
      <c r="DD57" s="390">
        <f t="shared" si="229" ref="DD57">SUM(DD52:DD56)</f>
        <v>492297</v>
      </c>
      <c r="DE57" s="390">
        <f t="shared" si="230" ref="DE57">SUM(DE52:DE56)</f>
        <v>283813</v>
      </c>
      <c r="DF57" s="390">
        <f t="shared" si="231" ref="DF57:DG57">SUM(DF52:DF56)</f>
        <v>268184</v>
      </c>
      <c r="DG57" s="390">
        <f t="shared" si="231"/>
        <v>379590</v>
      </c>
      <c r="DH57" s="390">
        <f t="shared" si="232" ref="DH57">SUM(DH52:DH56)</f>
        <v>-141857</v>
      </c>
      <c r="DI57" s="390">
        <f t="shared" si="233" ref="DI57">SUM(DI52:DI56)</f>
        <v>-262346</v>
      </c>
      <c r="DJ57" s="390">
        <f t="shared" si="234" ref="DJ57:DK57">SUM(DJ52:DJ56)</f>
        <v>-54134</v>
      </c>
      <c r="DK57" s="390">
        <f t="shared" si="234"/>
        <v>-478690</v>
      </c>
      <c r="DL57" s="390">
        <f t="shared" si="235" ref="DL57:DM57">SUM(DL52:DL56)</f>
        <v>-145794</v>
      </c>
      <c r="DM57" s="390">
        <f t="shared" si="235"/>
        <v>-249777</v>
      </c>
      <c r="DN57" s="390">
        <f t="shared" si="236" ref="DN57:DO57">SUM(DN52:DN56)</f>
        <v>-675925</v>
      </c>
      <c r="DO57" s="390">
        <f t="shared" si="236"/>
        <v>-408774</v>
      </c>
      <c r="DP57" s="390">
        <f t="shared" si="237" ref="DP57:DQ57">SUM(DP52:DP56)</f>
        <v>-267270</v>
      </c>
      <c r="DQ57" s="390">
        <f t="shared" si="237"/>
        <v>217073</v>
      </c>
      <c r="DR57" s="390"/>
      <c r="DS57" s="390"/>
      <c r="DT57" s="390"/>
      <c r="DU57" s="390"/>
      <c r="DV57" s="390"/>
      <c r="DW57" s="390"/>
      <c r="DX57" s="390"/>
      <c r="DY57" s="390"/>
      <c r="DZ57" s="390"/>
      <c r="EA57" s="330"/>
      <c r="EB57" s="38">
        <f>SUM(EB52:EB56)</f>
        <v>4528086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70"/>
      <c r="BJ58" s="534"/>
      <c r="BK58" s="297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91"/>
      <c r="CQ58" s="353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391"/>
      <c r="DC58" s="391"/>
      <c r="DD58" s="391"/>
      <c r="DE58" s="391"/>
      <c r="DF58" s="391"/>
      <c r="DG58" s="391"/>
      <c r="DH58" s="391"/>
      <c r="DI58" s="391"/>
      <c r="DJ58" s="391"/>
      <c r="DK58" s="391"/>
      <c r="DL58" s="391"/>
      <c r="DM58" s="391"/>
      <c r="DN58" s="391"/>
      <c r="DO58" s="391"/>
      <c r="DP58" s="391"/>
      <c r="DQ58" s="391"/>
      <c r="DR58" s="391"/>
      <c r="DS58" s="391"/>
      <c r="DT58" s="391"/>
      <c r="DU58" s="391"/>
      <c r="DV58" s="391"/>
      <c r="DW58" s="391"/>
      <c r="DX58" s="391"/>
      <c r="DY58" s="391"/>
      <c r="DZ58" s="391"/>
      <c r="EA58" s="329"/>
      <c r="EB58" s="43"/>
    </row>
    <row r="59" spans="1:132" s="31" customFormat="1" ht="1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5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5">
        <v>10137727</v>
      </c>
      <c r="BI59" s="468">
        <v>9957878</v>
      </c>
      <c r="BJ59" s="532">
        <v>10016246</v>
      </c>
      <c r="BK59" s="295">
        <v>10947235</v>
      </c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8" ref="BU59:CD63">O59-C59</f>
        <v>115449.58999999985</v>
      </c>
      <c r="BV59" s="37">
        <f t="shared" si="238"/>
        <v>479481.6799999997</v>
      </c>
      <c r="BW59" s="37">
        <f t="shared" si="238"/>
        <v>1237864.7799999993</v>
      </c>
      <c r="BX59" s="37">
        <f t="shared" si="238"/>
        <v>1514408.0899999999</v>
      </c>
      <c r="BY59" s="37">
        <f t="shared" si="238"/>
        <v>1993400.9700000007</v>
      </c>
      <c r="BZ59" s="37">
        <f t="shared" si="238"/>
        <v>2951801.6400000006</v>
      </c>
      <c r="CA59" s="37">
        <f t="shared" si="238"/>
        <v>3357407.6200000001</v>
      </c>
      <c r="CB59" s="37">
        <f t="shared" si="238"/>
        <v>3695921.6799999997</v>
      </c>
      <c r="CC59" s="37">
        <f t="shared" si="238"/>
        <v>3831542.3300000001</v>
      </c>
      <c r="CD59" s="389">
        <f t="shared" si="238"/>
        <v>3735421.6600000001</v>
      </c>
      <c r="CE59" s="412">
        <f t="shared" si="239" ref="CE59:CN63">Y59-M59</f>
        <v>3698632.4000000004</v>
      </c>
      <c r="CF59" s="37">
        <f t="shared" si="239"/>
        <v>3611074.2000000002</v>
      </c>
      <c r="CG59" s="37">
        <f t="shared" si="239"/>
        <v>3309628.4900000002</v>
      </c>
      <c r="CH59" s="37">
        <f t="shared" si="239"/>
        <v>3265486</v>
      </c>
      <c r="CI59" s="37">
        <f t="shared" si="239"/>
        <v>3176552</v>
      </c>
      <c r="CJ59" s="230">
        <f t="shared" si="239"/>
        <v>2880246</v>
      </c>
      <c r="CK59" s="230">
        <f t="shared" si="239"/>
        <v>1357747</v>
      </c>
      <c r="CL59" s="230">
        <f t="shared" si="239"/>
        <v>190035</v>
      </c>
      <c r="CM59" s="230">
        <f t="shared" si="239"/>
        <v>-228099</v>
      </c>
      <c r="CN59" s="230">
        <f t="shared" si="239"/>
        <v>-737550</v>
      </c>
      <c r="CO59" s="230">
        <f t="shared" si="240" ref="CO59:CX63">AI59-W59</f>
        <v>-968541</v>
      </c>
      <c r="CP59" s="389">
        <f t="shared" si="240"/>
        <v>-1045517</v>
      </c>
      <c r="CQ59" s="351">
        <f t="shared" si="240"/>
        <v>-963388</v>
      </c>
      <c r="CR59" s="230">
        <f t="shared" si="240"/>
        <v>-948370</v>
      </c>
      <c r="CS59" s="230">
        <f t="shared" si="240"/>
        <v>-858876</v>
      </c>
      <c r="CT59" s="230">
        <f t="shared" si="240"/>
        <v>-877461</v>
      </c>
      <c r="CU59" s="230">
        <f t="shared" si="240"/>
        <v>-1461629</v>
      </c>
      <c r="CV59" s="230">
        <f t="shared" si="240"/>
        <v>-1426207</v>
      </c>
      <c r="CW59" s="230">
        <f t="shared" si="240"/>
        <v>-395580</v>
      </c>
      <c r="CX59" s="230">
        <f t="shared" si="240"/>
        <v>102887</v>
      </c>
      <c r="CY59" s="230">
        <f t="shared" si="241" ref="CY59:DH63">AS59-AG59</f>
        <v>444728</v>
      </c>
      <c r="CZ59" s="230">
        <f t="shared" si="241"/>
        <v>390102</v>
      </c>
      <c r="DA59" s="230">
        <f t="shared" si="241"/>
        <v>213971</v>
      </c>
      <c r="DB59" s="389">
        <f t="shared" si="241"/>
        <v>333001</v>
      </c>
      <c r="DC59" s="389">
        <f t="shared" si="241"/>
        <v>538002</v>
      </c>
      <c r="DD59" s="389">
        <f t="shared" si="241"/>
        <v>491273</v>
      </c>
      <c r="DE59" s="389">
        <f t="shared" si="241"/>
        <v>821613</v>
      </c>
      <c r="DF59" s="389">
        <f t="shared" si="241"/>
        <v>896670</v>
      </c>
      <c r="DG59" s="389">
        <f t="shared" si="241"/>
        <v>1097112</v>
      </c>
      <c r="DH59" s="389">
        <f t="shared" si="241"/>
        <v>1216497</v>
      </c>
      <c r="DI59" s="389">
        <f t="shared" si="242" ref="DI59:DQ63">BC59-AQ59</f>
        <v>1098700</v>
      </c>
      <c r="DJ59" s="389">
        <f t="shared" si="242"/>
        <v>784913</v>
      </c>
      <c r="DK59" s="389">
        <f t="shared" si="242"/>
        <v>-46623</v>
      </c>
      <c r="DL59" s="389">
        <f t="shared" si="242"/>
        <v>21750</v>
      </c>
      <c r="DM59" s="389">
        <f t="shared" si="242"/>
        <v>279681</v>
      </c>
      <c r="DN59" s="389">
        <f t="shared" si="242"/>
        <v>-30967</v>
      </c>
      <c r="DO59" s="389">
        <f t="shared" si="242"/>
        <v>-181185</v>
      </c>
      <c r="DP59" s="389">
        <f t="shared" si="242"/>
        <v>-119136</v>
      </c>
      <c r="DQ59" s="389">
        <f t="shared" si="242"/>
        <v>-44801</v>
      </c>
      <c r="DR59" s="389"/>
      <c r="DS59" s="389"/>
      <c r="DT59" s="389"/>
      <c r="DU59" s="389"/>
      <c r="DV59" s="389"/>
      <c r="DW59" s="389"/>
      <c r="DX59" s="389"/>
      <c r="DY59" s="389"/>
      <c r="DZ59" s="389"/>
      <c r="EA59" s="32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10947235</v>
      </c>
    </row>
    <row r="60" spans="1:132" s="31" customFormat="1" ht="15">
      <c r="A60" s="139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5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5">
        <v>6729368</v>
      </c>
      <c r="BI60" s="468">
        <v>6699479</v>
      </c>
      <c r="BJ60" s="532">
        <v>6773086</v>
      </c>
      <c r="BK60" s="295">
        <v>7106757</v>
      </c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8"/>
        <v>382264.25</v>
      </c>
      <c r="BV60" s="37">
        <f t="shared" si="238"/>
        <v>494012.56000000006</v>
      </c>
      <c r="BW60" s="37">
        <f t="shared" si="238"/>
        <v>598891</v>
      </c>
      <c r="BX60" s="37">
        <f t="shared" si="238"/>
        <v>626888.74000000022</v>
      </c>
      <c r="BY60" s="37">
        <f t="shared" si="238"/>
        <v>917463.75</v>
      </c>
      <c r="BZ60" s="37">
        <f t="shared" si="238"/>
        <v>1073719.2200000002</v>
      </c>
      <c r="CA60" s="37">
        <f t="shared" si="238"/>
        <v>1194757.8799999999</v>
      </c>
      <c r="CB60" s="37">
        <f t="shared" si="238"/>
        <v>1220237.1000000001</v>
      </c>
      <c r="CC60" s="37">
        <f t="shared" si="238"/>
        <v>1339534.8999999999</v>
      </c>
      <c r="CD60" s="389">
        <f t="shared" si="238"/>
        <v>1273406.9700000002</v>
      </c>
      <c r="CE60" s="412">
        <f t="shared" si="239"/>
        <v>1292291.1200000001</v>
      </c>
      <c r="CF60" s="37">
        <f t="shared" si="239"/>
        <v>1304466.6699999999</v>
      </c>
      <c r="CG60" s="37">
        <f t="shared" si="239"/>
        <v>1234614.8199999998</v>
      </c>
      <c r="CH60" s="37">
        <f t="shared" si="239"/>
        <v>1256562</v>
      </c>
      <c r="CI60" s="37">
        <f t="shared" si="239"/>
        <v>1324008</v>
      </c>
      <c r="CJ60" s="230">
        <f t="shared" si="239"/>
        <v>1450151</v>
      </c>
      <c r="CK60" s="230">
        <f t="shared" si="239"/>
        <v>939444</v>
      </c>
      <c r="CL60" s="230">
        <f t="shared" si="239"/>
        <v>697259</v>
      </c>
      <c r="CM60" s="230">
        <f t="shared" si="239"/>
        <v>456724</v>
      </c>
      <c r="CN60" s="230">
        <f t="shared" si="239"/>
        <v>205329</v>
      </c>
      <c r="CO60" s="230">
        <f t="shared" si="240"/>
        <v>-83344</v>
      </c>
      <c r="CP60" s="389">
        <f t="shared" si="240"/>
        <v>-43811</v>
      </c>
      <c r="CQ60" s="351">
        <f t="shared" si="240"/>
        <v>-49241</v>
      </c>
      <c r="CR60" s="230">
        <f t="shared" si="240"/>
        <v>-21467</v>
      </c>
      <c r="CS60" s="230">
        <f t="shared" si="240"/>
        <v>91089</v>
      </c>
      <c r="CT60" s="230">
        <f t="shared" si="240"/>
        <v>201907</v>
      </c>
      <c r="CU60" s="230">
        <f t="shared" si="240"/>
        <v>186838</v>
      </c>
      <c r="CV60" s="230">
        <f t="shared" si="240"/>
        <v>89589</v>
      </c>
      <c r="CW60" s="230">
        <f t="shared" si="240"/>
        <v>204253</v>
      </c>
      <c r="CX60" s="230">
        <f t="shared" si="240"/>
        <v>401180</v>
      </c>
      <c r="CY60" s="230">
        <f t="shared" si="241"/>
        <v>507627</v>
      </c>
      <c r="CZ60" s="230">
        <f t="shared" si="241"/>
        <v>523178</v>
      </c>
      <c r="DA60" s="230">
        <f t="shared" si="241"/>
        <v>791920</v>
      </c>
      <c r="DB60" s="389">
        <f t="shared" si="241"/>
        <v>777854</v>
      </c>
      <c r="DC60" s="389">
        <f t="shared" si="241"/>
        <v>923726</v>
      </c>
      <c r="DD60" s="389">
        <f t="shared" si="241"/>
        <v>883711</v>
      </c>
      <c r="DE60" s="389">
        <f t="shared" si="241"/>
        <v>1046842</v>
      </c>
      <c r="DF60" s="389">
        <f t="shared" si="241"/>
        <v>1030386</v>
      </c>
      <c r="DG60" s="389">
        <f t="shared" si="241"/>
        <v>1151239</v>
      </c>
      <c r="DH60" s="389">
        <f t="shared" si="241"/>
        <v>1368718</v>
      </c>
      <c r="DI60" s="389">
        <f t="shared" si="242"/>
        <v>1490029</v>
      </c>
      <c r="DJ60" s="389">
        <f t="shared" si="242"/>
        <v>1228057</v>
      </c>
      <c r="DK60" s="389">
        <f t="shared" si="242"/>
        <v>1005042</v>
      </c>
      <c r="DL60" s="389">
        <f t="shared" si="242"/>
        <v>929178</v>
      </c>
      <c r="DM60" s="389">
        <f t="shared" si="242"/>
        <v>739891</v>
      </c>
      <c r="DN60" s="389">
        <f t="shared" si="242"/>
        <v>716647</v>
      </c>
      <c r="DO60" s="389">
        <f t="shared" si="242"/>
        <v>672038</v>
      </c>
      <c r="DP60" s="389">
        <f t="shared" si="242"/>
        <v>732357</v>
      </c>
      <c r="DQ60" s="389">
        <f t="shared" si="242"/>
        <v>663137</v>
      </c>
      <c r="DR60" s="389"/>
      <c r="DS60" s="389"/>
      <c r="DT60" s="389"/>
      <c r="DU60" s="389"/>
      <c r="DV60" s="389"/>
      <c r="DW60" s="389"/>
      <c r="DX60" s="389"/>
      <c r="DY60" s="389"/>
      <c r="DZ60" s="389"/>
      <c r="EA60" s="32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7106757</v>
      </c>
    </row>
    <row r="61" spans="1:132" s="31" customFormat="1" ht="15">
      <c r="A61" s="139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5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5">
        <v>787698</v>
      </c>
      <c r="BI61" s="468">
        <v>756459</v>
      </c>
      <c r="BJ61" s="532">
        <v>723355</v>
      </c>
      <c r="BK61" s="295">
        <v>892459</v>
      </c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8"/>
        <v>13079.679999999993</v>
      </c>
      <c r="BV61" s="37">
        <f t="shared" si="238"/>
        <v>309089.83999999997</v>
      </c>
      <c r="BW61" s="37">
        <f t="shared" si="238"/>
        <v>551872.17999999993</v>
      </c>
      <c r="BX61" s="37">
        <f t="shared" si="238"/>
        <v>645953.66999999993</v>
      </c>
      <c r="BY61" s="37">
        <f t="shared" si="238"/>
        <v>732209.62</v>
      </c>
      <c r="BZ61" s="37">
        <f t="shared" si="238"/>
        <v>740202.26000000001</v>
      </c>
      <c r="CA61" s="37">
        <f t="shared" si="238"/>
        <v>786602.93999999994</v>
      </c>
      <c r="CB61" s="37">
        <f t="shared" si="238"/>
        <v>733534.45999999996</v>
      </c>
      <c r="CC61" s="37">
        <f t="shared" si="238"/>
        <v>620270.30000000005</v>
      </c>
      <c r="CD61" s="389">
        <f t="shared" si="238"/>
        <v>558163.19999999995</v>
      </c>
      <c r="CE61" s="412">
        <f t="shared" si="239"/>
        <v>513955.08999999997</v>
      </c>
      <c r="CF61" s="37">
        <f t="shared" si="239"/>
        <v>508508.44</v>
      </c>
      <c r="CG61" s="37">
        <f t="shared" si="239"/>
        <v>503946.28000000003</v>
      </c>
      <c r="CH61" s="37">
        <f t="shared" si="239"/>
        <v>254472</v>
      </c>
      <c r="CI61" s="37">
        <f t="shared" si="239"/>
        <v>45295</v>
      </c>
      <c r="CJ61" s="230">
        <f t="shared" si="239"/>
        <v>13471</v>
      </c>
      <c r="CK61" s="230">
        <f t="shared" si="239"/>
        <v>3531</v>
      </c>
      <c r="CL61" s="230">
        <f t="shared" si="239"/>
        <v>-9297</v>
      </c>
      <c r="CM61" s="230">
        <f t="shared" si="239"/>
        <v>-225236</v>
      </c>
      <c r="CN61" s="230">
        <f t="shared" si="239"/>
        <v>-232047</v>
      </c>
      <c r="CO61" s="230">
        <f t="shared" si="240"/>
        <v>-156874</v>
      </c>
      <c r="CP61" s="389">
        <f t="shared" si="240"/>
        <v>-154452</v>
      </c>
      <c r="CQ61" s="351">
        <f t="shared" si="240"/>
        <v>-93129</v>
      </c>
      <c r="CR61" s="230">
        <f t="shared" si="240"/>
        <v>-73717</v>
      </c>
      <c r="CS61" s="230">
        <f t="shared" si="240"/>
        <v>-33442</v>
      </c>
      <c r="CT61" s="230">
        <f t="shared" si="240"/>
        <v>-56759</v>
      </c>
      <c r="CU61" s="230">
        <f t="shared" si="240"/>
        <v>-36037</v>
      </c>
      <c r="CV61" s="230">
        <f t="shared" si="240"/>
        <v>-30137</v>
      </c>
      <c r="CW61" s="230">
        <f t="shared" si="240"/>
        <v>-29787</v>
      </c>
      <c r="CX61" s="230">
        <f t="shared" si="240"/>
        <v>-90224</v>
      </c>
      <c r="CY61" s="230">
        <f t="shared" si="241"/>
        <v>79129</v>
      </c>
      <c r="CZ61" s="230">
        <f t="shared" si="241"/>
        <v>72873</v>
      </c>
      <c r="DA61" s="230">
        <f t="shared" si="241"/>
        <v>33837</v>
      </c>
      <c r="DB61" s="389">
        <f t="shared" si="241"/>
        <v>66645</v>
      </c>
      <c r="DC61" s="389">
        <f t="shared" si="241"/>
        <v>53700</v>
      </c>
      <c r="DD61" s="389">
        <f t="shared" si="241"/>
        <v>13052</v>
      </c>
      <c r="DE61" s="389">
        <f t="shared" si="241"/>
        <v>-14786</v>
      </c>
      <c r="DF61" s="389">
        <f t="shared" si="241"/>
        <v>1123</v>
      </c>
      <c r="DG61" s="389">
        <f t="shared" si="241"/>
        <v>75985</v>
      </c>
      <c r="DH61" s="389">
        <f t="shared" si="241"/>
        <v>178929</v>
      </c>
      <c r="DI61" s="389">
        <f t="shared" si="242"/>
        <v>142411</v>
      </c>
      <c r="DJ61" s="389">
        <f t="shared" si="242"/>
        <v>190165</v>
      </c>
      <c r="DK61" s="389">
        <f t="shared" si="242"/>
        <v>108545</v>
      </c>
      <c r="DL61" s="389">
        <f t="shared" si="242"/>
        <v>107455</v>
      </c>
      <c r="DM61" s="389">
        <f t="shared" si="242"/>
        <v>158024</v>
      </c>
      <c r="DN61" s="389">
        <f t="shared" si="242"/>
        <v>135096</v>
      </c>
      <c r="DO61" s="389">
        <f t="shared" si="242"/>
        <v>116454</v>
      </c>
      <c r="DP61" s="389">
        <f t="shared" si="242"/>
        <v>100359</v>
      </c>
      <c r="DQ61" s="389">
        <f t="shared" si="242"/>
        <v>206919</v>
      </c>
      <c r="DR61" s="389"/>
      <c r="DS61" s="389"/>
      <c r="DT61" s="389"/>
      <c r="DU61" s="389"/>
      <c r="DV61" s="389"/>
      <c r="DW61" s="389"/>
      <c r="DX61" s="389"/>
      <c r="DY61" s="389"/>
      <c r="DZ61" s="389"/>
      <c r="EA61" s="32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892459</v>
      </c>
    </row>
    <row r="62" spans="1:132" s="31" customFormat="1" ht="15">
      <c r="A62" s="139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5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5">
        <v>448326</v>
      </c>
      <c r="BI62" s="468">
        <v>442501</v>
      </c>
      <c r="BJ62" s="532">
        <v>416819</v>
      </c>
      <c r="BK62" s="295">
        <v>465984</v>
      </c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8"/>
        <v>-103496.98999999999</v>
      </c>
      <c r="BV62" s="37">
        <f t="shared" si="238"/>
        <v>148741.22</v>
      </c>
      <c r="BW62" s="37">
        <f t="shared" si="238"/>
        <v>200935.04999999999</v>
      </c>
      <c r="BX62" s="37">
        <f t="shared" si="238"/>
        <v>82770.020000000019</v>
      </c>
      <c r="BY62" s="37">
        <f t="shared" si="238"/>
        <v>12005.179999999993</v>
      </c>
      <c r="BZ62" s="37">
        <f t="shared" si="238"/>
        <v>-31893.409999999974</v>
      </c>
      <c r="CA62" s="37">
        <f t="shared" si="238"/>
        <v>12198.820000000007</v>
      </c>
      <c r="CB62" s="37">
        <f t="shared" si="238"/>
        <v>-186314.98999999999</v>
      </c>
      <c r="CC62" s="37">
        <f t="shared" si="238"/>
        <v>-146491.90000000002</v>
      </c>
      <c r="CD62" s="389">
        <f t="shared" si="238"/>
        <v>-176986.65000000002</v>
      </c>
      <c r="CE62" s="412">
        <f t="shared" si="239"/>
        <v>56092.940000000002</v>
      </c>
      <c r="CF62" s="37">
        <f t="shared" si="239"/>
        <v>37699.510000000009</v>
      </c>
      <c r="CG62" s="37">
        <f t="shared" si="239"/>
        <v>45613.489999999991</v>
      </c>
      <c r="CH62" s="37">
        <f t="shared" si="239"/>
        <v>-60851</v>
      </c>
      <c r="CI62" s="37">
        <f t="shared" si="239"/>
        <v>-120423</v>
      </c>
      <c r="CJ62" s="230">
        <f t="shared" si="239"/>
        <v>-111027</v>
      </c>
      <c r="CK62" s="230">
        <f t="shared" si="239"/>
        <v>-60869</v>
      </c>
      <c r="CL62" s="230">
        <f t="shared" si="239"/>
        <v>-8915</v>
      </c>
      <c r="CM62" s="230">
        <f t="shared" si="239"/>
        <v>-91</v>
      </c>
      <c r="CN62" s="230">
        <f t="shared" si="239"/>
        <v>22718</v>
      </c>
      <c r="CO62" s="230">
        <f t="shared" si="240"/>
        <v>31019</v>
      </c>
      <c r="CP62" s="389">
        <f t="shared" si="240"/>
        <v>52815</v>
      </c>
      <c r="CQ62" s="351">
        <f t="shared" si="240"/>
        <v>-14130</v>
      </c>
      <c r="CR62" s="230">
        <f t="shared" si="240"/>
        <v>30903</v>
      </c>
      <c r="CS62" s="230">
        <f t="shared" si="240"/>
        <v>74497</v>
      </c>
      <c r="CT62" s="230">
        <f t="shared" si="240"/>
        <v>91073</v>
      </c>
      <c r="CU62" s="230">
        <f t="shared" si="240"/>
        <v>34791</v>
      </c>
      <c r="CV62" s="230">
        <f t="shared" si="240"/>
        <v>-126649</v>
      </c>
      <c r="CW62" s="230">
        <f t="shared" si="240"/>
        <v>-88921</v>
      </c>
      <c r="CX62" s="230">
        <f t="shared" si="240"/>
        <v>-80625</v>
      </c>
      <c r="CY62" s="230">
        <f t="shared" si="241"/>
        <v>-54799</v>
      </c>
      <c r="CZ62" s="230">
        <f t="shared" si="241"/>
        <v>43476</v>
      </c>
      <c r="DA62" s="230">
        <f t="shared" si="241"/>
        <v>40785</v>
      </c>
      <c r="DB62" s="389">
        <f t="shared" si="241"/>
        <v>53952</v>
      </c>
      <c r="DC62" s="389">
        <f t="shared" si="241"/>
        <v>36957</v>
      </c>
      <c r="DD62" s="389">
        <f t="shared" si="241"/>
        <v>27084</v>
      </c>
      <c r="DE62" s="389">
        <f t="shared" si="241"/>
        <v>6666</v>
      </c>
      <c r="DF62" s="389">
        <f t="shared" si="241"/>
        <v>-52133</v>
      </c>
      <c r="DG62" s="389">
        <f t="shared" si="241"/>
        <v>2725</v>
      </c>
      <c r="DH62" s="389">
        <f t="shared" si="241"/>
        <v>121053</v>
      </c>
      <c r="DI62" s="389">
        <f t="shared" si="242"/>
        <v>132863</v>
      </c>
      <c r="DJ62" s="389">
        <f t="shared" si="242"/>
        <v>175127</v>
      </c>
      <c r="DK62" s="389">
        <f t="shared" si="242"/>
        <v>173079</v>
      </c>
      <c r="DL62" s="389">
        <f t="shared" si="242"/>
        <v>188658</v>
      </c>
      <c r="DM62" s="389">
        <f t="shared" si="242"/>
        <v>170884</v>
      </c>
      <c r="DN62" s="389">
        <f t="shared" si="242"/>
        <v>175342</v>
      </c>
      <c r="DO62" s="389">
        <f t="shared" si="242"/>
        <v>179987</v>
      </c>
      <c r="DP62" s="389">
        <f t="shared" si="242"/>
        <v>143230</v>
      </c>
      <c r="DQ62" s="389">
        <f t="shared" si="242"/>
        <v>158965</v>
      </c>
      <c r="DR62" s="389"/>
      <c r="DS62" s="389"/>
      <c r="DT62" s="389"/>
      <c r="DU62" s="389"/>
      <c r="DV62" s="389"/>
      <c r="DW62" s="389"/>
      <c r="DX62" s="389"/>
      <c r="DY62" s="389"/>
      <c r="DZ62" s="389"/>
      <c r="EA62" s="32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465984</v>
      </c>
    </row>
    <row r="63" spans="1:132" s="31" customFormat="1" ht="15">
      <c r="A63" s="139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5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5">
        <v>1966</v>
      </c>
      <c r="BI63" s="468">
        <v>9315</v>
      </c>
      <c r="BJ63" s="532">
        <v>47751</v>
      </c>
      <c r="BK63" s="295">
        <v>42722</v>
      </c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8"/>
        <v>73928.419999999998</v>
      </c>
      <c r="BV63" s="37">
        <f t="shared" si="238"/>
        <v>21314.279999999999</v>
      </c>
      <c r="BW63" s="37">
        <f t="shared" si="238"/>
        <v>-37560.309999999998</v>
      </c>
      <c r="BX63" s="37">
        <f t="shared" si="238"/>
        <v>-39913.169999999998</v>
      </c>
      <c r="BY63" s="37">
        <f t="shared" si="238"/>
        <v>-72458.639999999999</v>
      </c>
      <c r="BZ63" s="37">
        <f t="shared" si="238"/>
        <v>133861.78</v>
      </c>
      <c r="CA63" s="37">
        <f t="shared" si="238"/>
        <v>131332.78</v>
      </c>
      <c r="CB63" s="37">
        <f t="shared" si="238"/>
        <v>122752.01000000001</v>
      </c>
      <c r="CC63" s="37">
        <f t="shared" si="238"/>
        <v>143637.08000000002</v>
      </c>
      <c r="CD63" s="389">
        <f t="shared" si="238"/>
        <v>127685.42</v>
      </c>
      <c r="CE63" s="412">
        <f t="shared" si="239"/>
        <v>85694.5</v>
      </c>
      <c r="CF63" s="37">
        <f t="shared" si="239"/>
        <v>123325.34</v>
      </c>
      <c r="CG63" s="37">
        <f t="shared" si="239"/>
        <v>156808.33000000002</v>
      </c>
      <c r="CH63" s="37">
        <f t="shared" si="239"/>
        <v>219887</v>
      </c>
      <c r="CI63" s="37">
        <f t="shared" si="239"/>
        <v>235653</v>
      </c>
      <c r="CJ63" s="230">
        <f t="shared" si="239"/>
        <v>265120</v>
      </c>
      <c r="CK63" s="230">
        <f t="shared" si="239"/>
        <v>301707</v>
      </c>
      <c r="CL63" s="230">
        <f t="shared" si="239"/>
        <v>186588</v>
      </c>
      <c r="CM63" s="230">
        <f t="shared" si="239"/>
        <v>197519</v>
      </c>
      <c r="CN63" s="230">
        <f t="shared" si="239"/>
        <v>217552</v>
      </c>
      <c r="CO63" s="230">
        <f t="shared" si="240"/>
        <v>215802</v>
      </c>
      <c r="CP63" s="389">
        <f t="shared" si="240"/>
        <v>245674</v>
      </c>
      <c r="CQ63" s="351">
        <f t="shared" si="240"/>
        <v>261035</v>
      </c>
      <c r="CR63" s="230">
        <f t="shared" si="240"/>
        <v>238093</v>
      </c>
      <c r="CS63" s="230">
        <f t="shared" si="240"/>
        <v>239168</v>
      </c>
      <c r="CT63" s="230">
        <f t="shared" si="240"/>
        <v>28444</v>
      </c>
      <c r="CU63" s="230">
        <f t="shared" si="240"/>
        <v>-5628</v>
      </c>
      <c r="CV63" s="230">
        <f t="shared" si="240"/>
        <v>-29224</v>
      </c>
      <c r="CW63" s="230">
        <f t="shared" si="240"/>
        <v>44303</v>
      </c>
      <c r="CX63" s="230">
        <f t="shared" si="240"/>
        <v>48426</v>
      </c>
      <c r="CY63" s="230">
        <f t="shared" si="241"/>
        <v>-145197</v>
      </c>
      <c r="CZ63" s="230">
        <f t="shared" si="241"/>
        <v>-275342</v>
      </c>
      <c r="DA63" s="230">
        <f t="shared" si="241"/>
        <v>-307733</v>
      </c>
      <c r="DB63" s="389">
        <f t="shared" si="241"/>
        <v>-354225</v>
      </c>
      <c r="DC63" s="389">
        <f t="shared" si="241"/>
        <v>-361864</v>
      </c>
      <c r="DD63" s="389">
        <f t="shared" si="241"/>
        <v>-368925</v>
      </c>
      <c r="DE63" s="389">
        <f t="shared" si="241"/>
        <v>-385231</v>
      </c>
      <c r="DF63" s="389">
        <f t="shared" si="241"/>
        <v>-254081</v>
      </c>
      <c r="DG63" s="389">
        <f t="shared" si="241"/>
        <v>-236304</v>
      </c>
      <c r="DH63" s="389">
        <f t="shared" si="241"/>
        <v>-232710</v>
      </c>
      <c r="DI63" s="389">
        <f t="shared" si="242"/>
        <v>-336868</v>
      </c>
      <c r="DJ63" s="389">
        <f t="shared" si="242"/>
        <v>-377353</v>
      </c>
      <c r="DK63" s="389">
        <f t="shared" si="242"/>
        <v>-214849</v>
      </c>
      <c r="DL63" s="389">
        <f t="shared" si="242"/>
        <v>-102270</v>
      </c>
      <c r="DM63" s="389">
        <f t="shared" si="242"/>
        <v>-76991</v>
      </c>
      <c r="DN63" s="389">
        <f t="shared" si="242"/>
        <v>-57612</v>
      </c>
      <c r="DO63" s="389">
        <f t="shared" si="242"/>
        <v>-58939</v>
      </c>
      <c r="DP63" s="389">
        <f t="shared" si="242"/>
        <v>-24855</v>
      </c>
      <c r="DQ63" s="389">
        <f t="shared" si="242"/>
        <v>-42344</v>
      </c>
      <c r="DR63" s="389"/>
      <c r="DS63" s="389"/>
      <c r="DT63" s="389"/>
      <c r="DU63" s="389"/>
      <c r="DV63" s="389"/>
      <c r="DW63" s="389"/>
      <c r="DX63" s="389"/>
      <c r="DY63" s="389"/>
      <c r="DZ63" s="389"/>
      <c r="EA63" s="32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42722</v>
      </c>
    </row>
    <row r="64" spans="1:132" s="123" customFormat="1" ht="15">
      <c r="A64" s="140"/>
      <c r="B64" s="32" t="s">
        <v>144</v>
      </c>
      <c r="C64" s="133">
        <f t="shared" si="243" ref="C64:V64">SUM(C59:C63)</f>
        <v>11793904.639999999</v>
      </c>
      <c r="D64" s="134">
        <f t="shared" si="243"/>
        <v>12611592.42</v>
      </c>
      <c r="E64" s="134">
        <f t="shared" si="243"/>
        <v>13401108.300000001</v>
      </c>
      <c r="F64" s="134">
        <f t="shared" si="243"/>
        <v>14456982.65</v>
      </c>
      <c r="G64" s="134">
        <f t="shared" si="243"/>
        <v>14725343.120000001</v>
      </c>
      <c r="H64" s="134">
        <f t="shared" si="243"/>
        <v>13915970.51</v>
      </c>
      <c r="I64" s="134">
        <f t="shared" si="243"/>
        <v>13083845.960000001</v>
      </c>
      <c r="J64" s="134">
        <f t="shared" si="243"/>
        <v>12337428.74</v>
      </c>
      <c r="K64" s="134">
        <f t="shared" si="243"/>
        <v>11787119.289999999</v>
      </c>
      <c r="L64" s="135">
        <f t="shared" si="243"/>
        <v>11716952.4</v>
      </c>
      <c r="M64" s="134">
        <f t="shared" si="243"/>
        <v>11158942.950000001</v>
      </c>
      <c r="N64" s="134">
        <f t="shared" si="243"/>
        <v>11288590.84</v>
      </c>
      <c r="O64" s="134">
        <f t="shared" si="243"/>
        <v>12275129.59</v>
      </c>
      <c r="P64" s="134">
        <f t="shared" si="243"/>
        <v>14064232</v>
      </c>
      <c r="Q64" s="134">
        <f t="shared" si="243"/>
        <v>15953111</v>
      </c>
      <c r="R64" s="134">
        <f t="shared" si="243"/>
        <v>17287090</v>
      </c>
      <c r="S64" s="134">
        <f t="shared" si="243"/>
        <v>18307964</v>
      </c>
      <c r="T64" s="134">
        <f t="shared" si="243"/>
        <v>18783662</v>
      </c>
      <c r="U64" s="134">
        <f t="shared" si="243"/>
        <v>18566146</v>
      </c>
      <c r="V64" s="134">
        <f t="shared" si="243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6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6">
        <v>18105085</v>
      </c>
      <c r="BI64" s="469">
        <v>17865632</v>
      </c>
      <c r="BJ64" s="533">
        <v>17977257</v>
      </c>
      <c r="BK64" s="296">
        <v>19455157</v>
      </c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44" ref="BU64:BY64">SUM(BU59:BU63)</f>
        <v>481224.94999999984</v>
      </c>
      <c r="BV64" s="136">
        <f t="shared" si="244"/>
        <v>1452639.5799999996</v>
      </c>
      <c r="BW64" s="136">
        <f t="shared" si="244"/>
        <v>2552002.6999999988</v>
      </c>
      <c r="BX64" s="136">
        <f t="shared" si="244"/>
        <v>2830107.3500000001</v>
      </c>
      <c r="BY64" s="136">
        <f t="shared" si="244"/>
        <v>3582620.8800000008</v>
      </c>
      <c r="BZ64" s="136">
        <f t="shared" si="245" ref="BZ64:CH64">SUM(BZ59:BZ63)</f>
        <v>4867691.4900000012</v>
      </c>
      <c r="CA64" s="136">
        <f t="shared" si="245"/>
        <v>5482300.04</v>
      </c>
      <c r="CB64" s="136">
        <f t="shared" si="245"/>
        <v>5586130.2599999988</v>
      </c>
      <c r="CC64" s="136">
        <f t="shared" si="245"/>
        <v>5788492.71</v>
      </c>
      <c r="CD64" s="390">
        <f t="shared" si="245"/>
        <v>5517690.6000000006</v>
      </c>
      <c r="CE64" s="413">
        <f t="shared" si="245"/>
        <v>5646666.0500000007</v>
      </c>
      <c r="CF64" s="136">
        <f t="shared" si="245"/>
        <v>5585074.1600000001</v>
      </c>
      <c r="CG64" s="136">
        <f t="shared" si="245"/>
        <v>5250611.4100000011</v>
      </c>
      <c r="CH64" s="136">
        <f t="shared" si="245"/>
        <v>4935556</v>
      </c>
      <c r="CI64" s="136">
        <f t="shared" si="246" ref="CI64:CJ64">SUM(CI59:CI63)</f>
        <v>4661085</v>
      </c>
      <c r="CJ64" s="231">
        <f t="shared" si="246"/>
        <v>4497961</v>
      </c>
      <c r="CK64" s="231">
        <f t="shared" si="247" ref="CK64:CL64">SUM(CK59:CK63)</f>
        <v>2541560</v>
      </c>
      <c r="CL64" s="231">
        <f t="shared" si="247"/>
        <v>1055670</v>
      </c>
      <c r="CM64" s="231">
        <f t="shared" si="248" ref="CM64">SUM(CM59:CM63)</f>
        <v>200817</v>
      </c>
      <c r="CN64" s="231">
        <f t="shared" si="249" ref="CN64:CO64">SUM(CN59:CN63)</f>
        <v>-523998</v>
      </c>
      <c r="CO64" s="231">
        <f t="shared" si="249"/>
        <v>-961938</v>
      </c>
      <c r="CP64" s="390">
        <f t="shared" si="250" ref="CP64:CQ64">SUM(CP59:CP63)</f>
        <v>-945291</v>
      </c>
      <c r="CQ64" s="352">
        <f t="shared" si="250"/>
        <v>-858853</v>
      </c>
      <c r="CR64" s="231">
        <f t="shared" si="251" ref="CR64">SUM(CR59:CR63)</f>
        <v>-774558</v>
      </c>
      <c r="CS64" s="231">
        <f t="shared" si="252" ref="CS64">SUM(CS59:CS63)</f>
        <v>-487564</v>
      </c>
      <c r="CT64" s="231">
        <f t="shared" si="253" ref="CT64">SUM(CT59:CT63)</f>
        <v>-612796</v>
      </c>
      <c r="CU64" s="231">
        <f t="shared" si="254" ref="CU64">SUM(CU59:CU63)</f>
        <v>-1281665</v>
      </c>
      <c r="CV64" s="231">
        <f t="shared" si="255" ref="CV64">SUM(CV59:CV63)</f>
        <v>-1522628</v>
      </c>
      <c r="CW64" s="231">
        <f t="shared" si="256" ref="CW64">SUM(CW59:CW63)</f>
        <v>-265732</v>
      </c>
      <c r="CX64" s="231">
        <f t="shared" si="257" ref="CX64">SUM(CX59:CX63)</f>
        <v>381644</v>
      </c>
      <c r="CY64" s="231">
        <f t="shared" si="258" ref="CY64">SUM(CY59:CY63)</f>
        <v>831488</v>
      </c>
      <c r="CZ64" s="231">
        <f t="shared" si="259" ref="CZ64">SUM(CZ59:CZ63)</f>
        <v>754287</v>
      </c>
      <c r="DA64" s="231">
        <f t="shared" si="260" ref="DA64">SUM(DA59:DA63)</f>
        <v>772780</v>
      </c>
      <c r="DB64" s="390">
        <f t="shared" si="261" ref="DB64">SUM(DB59:DB63)</f>
        <v>877227</v>
      </c>
      <c r="DC64" s="390">
        <f t="shared" si="262" ref="DC64">SUM(DC59:DC63)</f>
        <v>1190521</v>
      </c>
      <c r="DD64" s="390">
        <f t="shared" si="263" ref="DD64">SUM(DD59:DD63)</f>
        <v>1046195</v>
      </c>
      <c r="DE64" s="390">
        <f t="shared" si="264" ref="DE64">SUM(DE59:DE63)</f>
        <v>1475104</v>
      </c>
      <c r="DF64" s="390">
        <f t="shared" si="265" ref="DF64:DG64">SUM(DF59:DF63)</f>
        <v>1621965</v>
      </c>
      <c r="DG64" s="390">
        <f t="shared" si="265"/>
        <v>2090757</v>
      </c>
      <c r="DH64" s="390">
        <f t="shared" si="266" ref="DH64">SUM(DH59:DH63)</f>
        <v>2652487</v>
      </c>
      <c r="DI64" s="390">
        <f t="shared" si="267" ref="DI64">SUM(DI59:DI63)</f>
        <v>2527135</v>
      </c>
      <c r="DJ64" s="390">
        <f t="shared" si="268" ref="DJ64:DK64">SUM(DJ59:DJ63)</f>
        <v>2000909</v>
      </c>
      <c r="DK64" s="390">
        <f t="shared" si="268"/>
        <v>1025194</v>
      </c>
      <c r="DL64" s="390">
        <f t="shared" si="269" ref="DL64:DM64">SUM(DL59:DL63)</f>
        <v>1144771</v>
      </c>
      <c r="DM64" s="390">
        <f t="shared" si="269"/>
        <v>1271489</v>
      </c>
      <c r="DN64" s="390">
        <f t="shared" si="270" ref="DN64:DO64">SUM(DN59:DN63)</f>
        <v>938506</v>
      </c>
      <c r="DO64" s="390">
        <f t="shared" si="270"/>
        <v>728355</v>
      </c>
      <c r="DP64" s="390">
        <f t="shared" si="271" ref="DP64:DQ64">SUM(DP59:DP63)</f>
        <v>831955</v>
      </c>
      <c r="DQ64" s="390">
        <f t="shared" si="271"/>
        <v>941876</v>
      </c>
      <c r="DR64" s="390"/>
      <c r="DS64" s="390"/>
      <c r="DT64" s="390"/>
      <c r="DU64" s="390"/>
      <c r="DV64" s="390"/>
      <c r="DW64" s="390"/>
      <c r="DX64" s="390"/>
      <c r="DY64" s="390"/>
      <c r="DZ64" s="390"/>
      <c r="EA64" s="330"/>
      <c r="EB64" s="38">
        <f>SUM(EB59:EB63)</f>
        <v>19455157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70"/>
      <c r="BJ65" s="534"/>
      <c r="BK65" s="297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91"/>
      <c r="CQ65" s="353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391"/>
      <c r="DC65" s="391"/>
      <c r="DD65" s="391"/>
      <c r="DE65" s="391"/>
      <c r="DF65" s="391"/>
      <c r="DG65" s="391"/>
      <c r="DH65" s="391"/>
      <c r="DI65" s="391"/>
      <c r="DJ65" s="391"/>
      <c r="DK65" s="391"/>
      <c r="DL65" s="391"/>
      <c r="DM65" s="391"/>
      <c r="DN65" s="391"/>
      <c r="DO65" s="391"/>
      <c r="DP65" s="391"/>
      <c r="DQ65" s="391"/>
      <c r="DR65" s="391"/>
      <c r="DS65" s="391"/>
      <c r="DT65" s="391"/>
      <c r="DU65" s="391"/>
      <c r="DV65" s="391"/>
      <c r="DW65" s="391"/>
      <c r="DX65" s="391"/>
      <c r="DY65" s="391"/>
      <c r="DZ65" s="391"/>
      <c r="EA65" s="329"/>
      <c r="EB65" s="43"/>
    </row>
    <row r="66" spans="1:132" s="31" customFormat="1" ht="1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5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5">
        <v>12352156</v>
      </c>
      <c r="BI66" s="468">
        <v>14519183</v>
      </c>
      <c r="BJ66" s="532">
        <v>17121964</v>
      </c>
      <c r="BK66" s="295">
        <v>19090039</v>
      </c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72" ref="BU66:CD70">O66-C66</f>
        <v>-460438.40000000037</v>
      </c>
      <c r="BV66" s="37">
        <f t="shared" si="272"/>
        <v>-554904.4299999997</v>
      </c>
      <c r="BW66" s="37">
        <f t="shared" si="272"/>
        <v>774598.15000000037</v>
      </c>
      <c r="BX66" s="37">
        <f t="shared" si="272"/>
        <v>2052587.9299999997</v>
      </c>
      <c r="BY66" s="37">
        <f t="shared" si="272"/>
        <v>1920416.3499999996</v>
      </c>
      <c r="BZ66" s="37">
        <f t="shared" si="272"/>
        <v>2887905.8100000005</v>
      </c>
      <c r="CA66" s="37">
        <f t="shared" si="272"/>
        <v>3370173.0899999999</v>
      </c>
      <c r="CB66" s="37">
        <f t="shared" si="272"/>
        <v>3819098.1099999994</v>
      </c>
      <c r="CC66" s="37">
        <f t="shared" si="272"/>
        <v>3876406.0399999991</v>
      </c>
      <c r="CD66" s="389">
        <f t="shared" si="272"/>
        <v>3775641.9199999999</v>
      </c>
      <c r="CE66" s="412">
        <f t="shared" si="273" ref="CE66:CN70">Y66-M66</f>
        <v>3579027.0299999993</v>
      </c>
      <c r="CF66" s="37">
        <f t="shared" si="273"/>
        <v>3739350.6999999993</v>
      </c>
      <c r="CG66" s="37">
        <f t="shared" si="273"/>
        <v>3676309.0999999996</v>
      </c>
      <c r="CH66" s="37">
        <f t="shared" si="273"/>
        <v>3335162</v>
      </c>
      <c r="CI66" s="37">
        <f t="shared" si="273"/>
        <v>2924054</v>
      </c>
      <c r="CJ66" s="230">
        <f t="shared" si="273"/>
        <v>2045875</v>
      </c>
      <c r="CK66" s="230">
        <f t="shared" si="273"/>
        <v>832402</v>
      </c>
      <c r="CL66" s="230">
        <f t="shared" si="273"/>
        <v>-41851</v>
      </c>
      <c r="CM66" s="230">
        <f t="shared" si="273"/>
        <v>-421114</v>
      </c>
      <c r="CN66" s="230">
        <f t="shared" si="273"/>
        <v>-939894</v>
      </c>
      <c r="CO66" s="230">
        <f t="shared" si="274" ref="CO66:CX70">AI66-W66</f>
        <v>-1170271</v>
      </c>
      <c r="CP66" s="389">
        <f t="shared" si="274"/>
        <v>-1380157</v>
      </c>
      <c r="CQ66" s="351">
        <f t="shared" si="274"/>
        <v>-494880</v>
      </c>
      <c r="CR66" s="230">
        <f t="shared" si="274"/>
        <v>-395194</v>
      </c>
      <c r="CS66" s="230">
        <f t="shared" si="274"/>
        <v>53866</v>
      </c>
      <c r="CT66" s="230">
        <f t="shared" si="274"/>
        <v>123313</v>
      </c>
      <c r="CU66" s="230">
        <f t="shared" si="274"/>
        <v>-337968</v>
      </c>
      <c r="CV66" s="230">
        <f t="shared" si="274"/>
        <v>-414433</v>
      </c>
      <c r="CW66" s="230">
        <f t="shared" si="274"/>
        <v>319344</v>
      </c>
      <c r="CX66" s="230">
        <f t="shared" si="274"/>
        <v>678908</v>
      </c>
      <c r="CY66" s="230">
        <f t="shared" si="275" ref="CY66:DH70">AS66-AG66</f>
        <v>1138481</v>
      </c>
      <c r="CZ66" s="230">
        <f t="shared" si="275"/>
        <v>689023</v>
      </c>
      <c r="DA66" s="230">
        <f t="shared" si="275"/>
        <v>911610</v>
      </c>
      <c r="DB66" s="389">
        <f t="shared" si="275"/>
        <v>2092331</v>
      </c>
      <c r="DC66" s="389">
        <f t="shared" si="275"/>
        <v>1733768</v>
      </c>
      <c r="DD66" s="389">
        <f t="shared" si="275"/>
        <v>1815963</v>
      </c>
      <c r="DE66" s="389">
        <f t="shared" si="275"/>
        <v>1480668</v>
      </c>
      <c r="DF66" s="389">
        <f t="shared" si="275"/>
        <v>1391882</v>
      </c>
      <c r="DG66" s="389">
        <f t="shared" si="275"/>
        <v>1261557</v>
      </c>
      <c r="DH66" s="389">
        <f t="shared" si="275"/>
        <v>923353</v>
      </c>
      <c r="DI66" s="389">
        <f t="shared" si="276" ref="DI66:DQ70">BC66-AQ66</f>
        <v>729005</v>
      </c>
      <c r="DJ66" s="389">
        <f t="shared" si="276"/>
        <v>416039</v>
      </c>
      <c r="DK66" s="389">
        <f t="shared" si="276"/>
        <v>-701748</v>
      </c>
      <c r="DL66" s="389">
        <f t="shared" si="276"/>
        <v>-280003</v>
      </c>
      <c r="DM66" s="389">
        <f t="shared" si="276"/>
        <v>-332950</v>
      </c>
      <c r="DN66" s="389">
        <f t="shared" si="276"/>
        <v>-1349131</v>
      </c>
      <c r="DO66" s="389">
        <f t="shared" si="276"/>
        <v>-710828</v>
      </c>
      <c r="DP66" s="389">
        <f t="shared" si="276"/>
        <v>-152495</v>
      </c>
      <c r="DQ66" s="389">
        <f t="shared" si="276"/>
        <v>108973</v>
      </c>
      <c r="DR66" s="389"/>
      <c r="DS66" s="389"/>
      <c r="DT66" s="389"/>
      <c r="DU66" s="389"/>
      <c r="DV66" s="389"/>
      <c r="DW66" s="389"/>
      <c r="DX66" s="389"/>
      <c r="DY66" s="389"/>
      <c r="DZ66" s="389"/>
      <c r="EA66" s="32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19090039</v>
      </c>
    </row>
    <row r="67" spans="1:132" s="31" customFormat="1" ht="15">
      <c r="A67" s="139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5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5">
        <v>7474243</v>
      </c>
      <c r="BI67" s="468">
        <v>8094542</v>
      </c>
      <c r="BJ67" s="532">
        <v>8870351</v>
      </c>
      <c r="BK67" s="295">
        <v>9469187</v>
      </c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72"/>
        <v>246906.08000000007</v>
      </c>
      <c r="BV67" s="37">
        <f t="shared" si="272"/>
        <v>277837.58000000007</v>
      </c>
      <c r="BW67" s="37">
        <f t="shared" si="272"/>
        <v>360776.95999999996</v>
      </c>
      <c r="BX67" s="37">
        <f t="shared" si="272"/>
        <v>559369.91999999993</v>
      </c>
      <c r="BY67" s="37">
        <f t="shared" si="272"/>
        <v>830816.38999999966</v>
      </c>
      <c r="BZ67" s="37">
        <f t="shared" si="272"/>
        <v>1027519.0700000003</v>
      </c>
      <c r="CA67" s="37">
        <f t="shared" si="272"/>
        <v>1192867.5800000001</v>
      </c>
      <c r="CB67" s="37">
        <f t="shared" si="272"/>
        <v>1205801.2300000004</v>
      </c>
      <c r="CC67" s="37">
        <f t="shared" si="272"/>
        <v>1334555.0499999998</v>
      </c>
      <c r="CD67" s="389">
        <f t="shared" si="272"/>
        <v>1291734.4000000004</v>
      </c>
      <c r="CE67" s="412">
        <f t="shared" si="273"/>
        <v>1288161.7400000002</v>
      </c>
      <c r="CF67" s="37">
        <f t="shared" si="273"/>
        <v>1382847.25</v>
      </c>
      <c r="CG67" s="37">
        <f t="shared" si="273"/>
        <v>1498846.0499999998</v>
      </c>
      <c r="CH67" s="37">
        <f t="shared" si="273"/>
        <v>1592806</v>
      </c>
      <c r="CI67" s="37">
        <f t="shared" si="273"/>
        <v>1555386</v>
      </c>
      <c r="CJ67" s="230">
        <f t="shared" si="273"/>
        <v>1609471</v>
      </c>
      <c r="CK67" s="230">
        <f t="shared" si="273"/>
        <v>1014543</v>
      </c>
      <c r="CL67" s="230">
        <f t="shared" si="273"/>
        <v>783145</v>
      </c>
      <c r="CM67" s="230">
        <f t="shared" si="273"/>
        <v>497334</v>
      </c>
      <c r="CN67" s="230">
        <f t="shared" si="273"/>
        <v>245255</v>
      </c>
      <c r="CO67" s="230">
        <f t="shared" si="274"/>
        <v>-89087</v>
      </c>
      <c r="CP67" s="389">
        <f t="shared" si="274"/>
        <v>-30783</v>
      </c>
      <c r="CQ67" s="351">
        <f t="shared" si="274"/>
        <v>148071</v>
      </c>
      <c r="CR67" s="230">
        <f t="shared" si="274"/>
        <v>305585</v>
      </c>
      <c r="CS67" s="230">
        <f t="shared" si="274"/>
        <v>511481</v>
      </c>
      <c r="CT67" s="230">
        <f t="shared" si="274"/>
        <v>499418</v>
      </c>
      <c r="CU67" s="230">
        <f t="shared" si="274"/>
        <v>561190</v>
      </c>
      <c r="CV67" s="230">
        <f t="shared" si="274"/>
        <v>399793</v>
      </c>
      <c r="CW67" s="230">
        <f t="shared" si="274"/>
        <v>388932</v>
      </c>
      <c r="CX67" s="230">
        <f t="shared" si="274"/>
        <v>561151</v>
      </c>
      <c r="CY67" s="230">
        <f t="shared" si="275"/>
        <v>703331</v>
      </c>
      <c r="CZ67" s="230">
        <f t="shared" si="275"/>
        <v>647686</v>
      </c>
      <c r="DA67" s="230">
        <f t="shared" si="275"/>
        <v>1056395</v>
      </c>
      <c r="DB67" s="389">
        <f t="shared" si="275"/>
        <v>1265468</v>
      </c>
      <c r="DC67" s="389">
        <f t="shared" si="275"/>
        <v>1424066</v>
      </c>
      <c r="DD67" s="389">
        <f t="shared" si="275"/>
        <v>1421843</v>
      </c>
      <c r="DE67" s="389">
        <f t="shared" si="275"/>
        <v>1400210</v>
      </c>
      <c r="DF67" s="389">
        <f t="shared" si="275"/>
        <v>1397896</v>
      </c>
      <c r="DG67" s="389">
        <f t="shared" si="275"/>
        <v>1428452</v>
      </c>
      <c r="DH67" s="389">
        <f t="shared" si="275"/>
        <v>1463832</v>
      </c>
      <c r="DI67" s="389">
        <f t="shared" si="276"/>
        <v>1496027</v>
      </c>
      <c r="DJ67" s="389">
        <f t="shared" si="276"/>
        <v>1189654</v>
      </c>
      <c r="DK67" s="389">
        <f t="shared" si="276"/>
        <v>947294</v>
      </c>
      <c r="DL67" s="389">
        <f t="shared" si="276"/>
        <v>927378</v>
      </c>
      <c r="DM67" s="389">
        <f t="shared" si="276"/>
        <v>647408</v>
      </c>
      <c r="DN67" s="389">
        <f t="shared" si="276"/>
        <v>566014</v>
      </c>
      <c r="DO67" s="389">
        <f t="shared" si="276"/>
        <v>691477</v>
      </c>
      <c r="DP67" s="389">
        <f t="shared" si="276"/>
        <v>920285</v>
      </c>
      <c r="DQ67" s="389">
        <f t="shared" si="276"/>
        <v>941363</v>
      </c>
      <c r="DR67" s="389"/>
      <c r="DS67" s="389"/>
      <c r="DT67" s="389"/>
      <c r="DU67" s="389"/>
      <c r="DV67" s="389"/>
      <c r="DW67" s="389"/>
      <c r="DX67" s="389"/>
      <c r="DY67" s="389"/>
      <c r="DZ67" s="389"/>
      <c r="EA67" s="32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9469187</v>
      </c>
    </row>
    <row r="68" spans="1:132" s="31" customFormat="1" ht="1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5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5">
        <v>1479652</v>
      </c>
      <c r="BI68" s="468">
        <v>1920713</v>
      </c>
      <c r="BJ68" s="532">
        <v>2337172</v>
      </c>
      <c r="BK68" s="295">
        <v>2822355</v>
      </c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72"/>
        <v>7239.7900000000373</v>
      </c>
      <c r="BV68" s="37">
        <f t="shared" si="272"/>
        <v>601360.54000000004</v>
      </c>
      <c r="BW68" s="37">
        <f t="shared" si="272"/>
        <v>768410.23999999999</v>
      </c>
      <c r="BX68" s="37">
        <f t="shared" si="272"/>
        <v>867755.37</v>
      </c>
      <c r="BY68" s="37">
        <f t="shared" si="272"/>
        <v>776160.72999999998</v>
      </c>
      <c r="BZ68" s="37">
        <f t="shared" si="272"/>
        <v>791041.06000000006</v>
      </c>
      <c r="CA68" s="37">
        <f t="shared" si="272"/>
        <v>767169.69999999995</v>
      </c>
      <c r="CB68" s="37">
        <f t="shared" si="272"/>
        <v>747476.31000000006</v>
      </c>
      <c r="CC68" s="37">
        <f t="shared" si="272"/>
        <v>614715.63</v>
      </c>
      <c r="CD68" s="389">
        <f t="shared" si="272"/>
        <v>470998.47999999998</v>
      </c>
      <c r="CE68" s="412">
        <f t="shared" si="273"/>
        <v>695149.42000000004</v>
      </c>
      <c r="CF68" s="37">
        <f t="shared" si="273"/>
        <v>409390.78000000003</v>
      </c>
      <c r="CG68" s="37">
        <f t="shared" si="273"/>
        <v>270822.23999999999</v>
      </c>
      <c r="CH68" s="37">
        <f t="shared" si="273"/>
        <v>-431916</v>
      </c>
      <c r="CI68" s="37">
        <f t="shared" si="273"/>
        <v>-334579</v>
      </c>
      <c r="CJ68" s="230">
        <f t="shared" si="273"/>
        <v>-238104</v>
      </c>
      <c r="CK68" s="230">
        <f t="shared" si="273"/>
        <v>-140083</v>
      </c>
      <c r="CL68" s="230">
        <f t="shared" si="273"/>
        <v>-100800</v>
      </c>
      <c r="CM68" s="230">
        <f t="shared" si="273"/>
        <v>-208095</v>
      </c>
      <c r="CN68" s="230">
        <f t="shared" si="273"/>
        <v>-153554</v>
      </c>
      <c r="CO68" s="230">
        <f t="shared" si="274"/>
        <v>-4368</v>
      </c>
      <c r="CP68" s="389">
        <f t="shared" si="274"/>
        <v>5466</v>
      </c>
      <c r="CQ68" s="351">
        <f t="shared" si="274"/>
        <v>765608</v>
      </c>
      <c r="CR68" s="230">
        <f t="shared" si="274"/>
        <v>801331</v>
      </c>
      <c r="CS68" s="230">
        <f t="shared" si="274"/>
        <v>1112098</v>
      </c>
      <c r="CT68" s="230">
        <f t="shared" si="274"/>
        <v>561781</v>
      </c>
      <c r="CU68" s="230">
        <f t="shared" si="274"/>
        <v>572891</v>
      </c>
      <c r="CV68" s="230">
        <f t="shared" si="274"/>
        <v>425378</v>
      </c>
      <c r="CW68" s="230">
        <f t="shared" si="274"/>
        <v>290128</v>
      </c>
      <c r="CX68" s="230">
        <f t="shared" si="274"/>
        <v>117931</v>
      </c>
      <c r="CY68" s="230">
        <f t="shared" si="275"/>
        <v>285843</v>
      </c>
      <c r="CZ68" s="230">
        <f t="shared" si="275"/>
        <v>159174</v>
      </c>
      <c r="DA68" s="230">
        <f t="shared" si="275"/>
        <v>70448</v>
      </c>
      <c r="DB68" s="389">
        <f t="shared" si="275"/>
        <v>384824</v>
      </c>
      <c r="DC68" s="389">
        <f t="shared" si="275"/>
        <v>-520693</v>
      </c>
      <c r="DD68" s="389">
        <f t="shared" si="275"/>
        <v>-623619</v>
      </c>
      <c r="DE68" s="389">
        <f t="shared" si="275"/>
        <v>-532924</v>
      </c>
      <c r="DF68" s="389">
        <f t="shared" si="275"/>
        <v>-59641</v>
      </c>
      <c r="DG68" s="389">
        <f t="shared" si="275"/>
        <v>-60017</v>
      </c>
      <c r="DH68" s="389">
        <f t="shared" si="275"/>
        <v>-59365</v>
      </c>
      <c r="DI68" s="389">
        <f t="shared" si="276"/>
        <v>-28202</v>
      </c>
      <c r="DJ68" s="389">
        <f t="shared" si="276"/>
        <v>86192</v>
      </c>
      <c r="DK68" s="389">
        <f t="shared" si="276"/>
        <v>-50849</v>
      </c>
      <c r="DL68" s="389">
        <f t="shared" si="276"/>
        <v>26344</v>
      </c>
      <c r="DM68" s="389">
        <f t="shared" si="276"/>
        <v>39344</v>
      </c>
      <c r="DN68" s="389">
        <f t="shared" si="276"/>
        <v>-83747</v>
      </c>
      <c r="DO68" s="389">
        <f t="shared" si="276"/>
        <v>99757</v>
      </c>
      <c r="DP68" s="389">
        <f t="shared" si="276"/>
        <v>286118</v>
      </c>
      <c r="DQ68" s="389">
        <f t="shared" si="276"/>
        <v>372867</v>
      </c>
      <c r="DR68" s="389"/>
      <c r="DS68" s="389"/>
      <c r="DT68" s="389"/>
      <c r="DU68" s="389"/>
      <c r="DV68" s="389"/>
      <c r="DW68" s="389"/>
      <c r="DX68" s="389"/>
      <c r="DY68" s="389"/>
      <c r="DZ68" s="389"/>
      <c r="EA68" s="32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2822355</v>
      </c>
    </row>
    <row r="69" spans="1:132" s="31" customFormat="1" ht="15">
      <c r="A69" s="139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5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5">
        <v>962271</v>
      </c>
      <c r="BI69" s="468">
        <v>1121511</v>
      </c>
      <c r="BJ69" s="532">
        <v>1138892</v>
      </c>
      <c r="BK69" s="295">
        <v>1241553</v>
      </c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72"/>
        <v>-506766.72999999998</v>
      </c>
      <c r="BV69" s="37">
        <f t="shared" si="272"/>
        <v>-100231.21999999997</v>
      </c>
      <c r="BW69" s="37">
        <f t="shared" si="272"/>
        <v>94070.430000000051</v>
      </c>
      <c r="BX69" s="37">
        <f t="shared" si="272"/>
        <v>79372.050000000047</v>
      </c>
      <c r="BY69" s="37">
        <f t="shared" si="272"/>
        <v>-41141.050000000047</v>
      </c>
      <c r="BZ69" s="37">
        <f t="shared" si="272"/>
        <v>-139927.80000000005</v>
      </c>
      <c r="CA69" s="37">
        <f t="shared" si="272"/>
        <v>-162673.20999999996</v>
      </c>
      <c r="CB69" s="37">
        <f t="shared" si="272"/>
        <v>-191451.03999999998</v>
      </c>
      <c r="CC69" s="37">
        <f t="shared" si="272"/>
        <v>-44077</v>
      </c>
      <c r="CD69" s="389">
        <f t="shared" si="272"/>
        <v>-242036.59999999998</v>
      </c>
      <c r="CE69" s="412">
        <f t="shared" si="273"/>
        <v>19135.390000000014</v>
      </c>
      <c r="CF69" s="37">
        <f t="shared" si="273"/>
        <v>97984.170000000042</v>
      </c>
      <c r="CG69" s="37">
        <f t="shared" si="273"/>
        <v>-81703.050000000047</v>
      </c>
      <c r="CH69" s="37">
        <f t="shared" si="273"/>
        <v>-360116</v>
      </c>
      <c r="CI69" s="37">
        <f t="shared" si="273"/>
        <v>-316791</v>
      </c>
      <c r="CJ69" s="230">
        <f t="shared" si="273"/>
        <v>-130080</v>
      </c>
      <c r="CK69" s="230">
        <f t="shared" si="273"/>
        <v>-85587</v>
      </c>
      <c r="CL69" s="230">
        <f t="shared" si="273"/>
        <v>-40384</v>
      </c>
      <c r="CM69" s="230">
        <f t="shared" si="273"/>
        <v>8071</v>
      </c>
      <c r="CN69" s="230">
        <f t="shared" si="273"/>
        <v>68088</v>
      </c>
      <c r="CO69" s="230">
        <f t="shared" si="274"/>
        <v>-25834</v>
      </c>
      <c r="CP69" s="389">
        <f t="shared" si="274"/>
        <v>141451</v>
      </c>
      <c r="CQ69" s="351">
        <f t="shared" si="274"/>
        <v>455781</v>
      </c>
      <c r="CR69" s="230">
        <f t="shared" si="274"/>
        <v>378526</v>
      </c>
      <c r="CS69" s="230">
        <f t="shared" si="274"/>
        <v>399435</v>
      </c>
      <c r="CT69" s="230">
        <f t="shared" si="274"/>
        <v>282402</v>
      </c>
      <c r="CU69" s="230">
        <f t="shared" si="274"/>
        <v>298572</v>
      </c>
      <c r="CV69" s="230">
        <f t="shared" si="274"/>
        <v>7446</v>
      </c>
      <c r="CW69" s="230">
        <f t="shared" si="274"/>
        <v>-7758</v>
      </c>
      <c r="CX69" s="230">
        <f t="shared" si="274"/>
        <v>25790</v>
      </c>
      <c r="CY69" s="230">
        <f t="shared" si="275"/>
        <v>41223</v>
      </c>
      <c r="CZ69" s="230">
        <f t="shared" si="275"/>
        <v>124109</v>
      </c>
      <c r="DA69" s="230">
        <f t="shared" si="275"/>
        <v>156628</v>
      </c>
      <c r="DB69" s="389">
        <f t="shared" si="275"/>
        <v>152275</v>
      </c>
      <c r="DC69" s="389">
        <f t="shared" si="275"/>
        <v>-250383</v>
      </c>
      <c r="DD69" s="389">
        <f t="shared" si="275"/>
        <v>-449421</v>
      </c>
      <c r="DE69" s="389">
        <f t="shared" si="275"/>
        <v>-195367</v>
      </c>
      <c r="DF69" s="389">
        <f t="shared" si="275"/>
        <v>32348</v>
      </c>
      <c r="DG69" s="389">
        <f t="shared" si="275"/>
        <v>-65801</v>
      </c>
      <c r="DH69" s="389">
        <f t="shared" si="275"/>
        <v>63608</v>
      </c>
      <c r="DI69" s="389">
        <f t="shared" si="276"/>
        <v>128006</v>
      </c>
      <c r="DJ69" s="389">
        <f t="shared" si="276"/>
        <v>123194</v>
      </c>
      <c r="DK69" s="389">
        <f t="shared" si="276"/>
        <v>97822</v>
      </c>
      <c r="DL69" s="389">
        <f t="shared" si="276"/>
        <v>119402</v>
      </c>
      <c r="DM69" s="389">
        <f t="shared" si="276"/>
        <v>107881</v>
      </c>
      <c r="DN69" s="389">
        <f t="shared" si="276"/>
        <v>228287</v>
      </c>
      <c r="DO69" s="389">
        <f t="shared" si="276"/>
        <v>258826</v>
      </c>
      <c r="DP69" s="389">
        <f t="shared" si="276"/>
        <v>393074</v>
      </c>
      <c r="DQ69" s="389">
        <f t="shared" si="276"/>
        <v>318445</v>
      </c>
      <c r="DR69" s="389"/>
      <c r="DS69" s="389"/>
      <c r="DT69" s="389"/>
      <c r="DU69" s="389"/>
      <c r="DV69" s="389"/>
      <c r="DW69" s="389"/>
      <c r="DX69" s="389"/>
      <c r="DY69" s="389"/>
      <c r="DZ69" s="389"/>
      <c r="EA69" s="32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1241553</v>
      </c>
    </row>
    <row r="70" spans="1:132" s="31" customFormat="1" ht="15">
      <c r="A70" s="139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5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5">
        <v>82201</v>
      </c>
      <c r="BI70" s="468">
        <v>243141</v>
      </c>
      <c r="BJ70" s="532">
        <v>417484</v>
      </c>
      <c r="BK70" s="295">
        <v>379011</v>
      </c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72"/>
        <v>122329.35999999999</v>
      </c>
      <c r="BV70" s="37">
        <f t="shared" si="272"/>
        <v>65911.539999999979</v>
      </c>
      <c r="BW70" s="37">
        <f t="shared" si="272"/>
        <v>-218259.91999999998</v>
      </c>
      <c r="BX70" s="37">
        <f t="shared" si="272"/>
        <v>9401.7799999999988</v>
      </c>
      <c r="BY70" s="37">
        <f t="shared" si="272"/>
        <v>-33273.059999999998</v>
      </c>
      <c r="BZ70" s="37">
        <f t="shared" si="272"/>
        <v>216161.41999999998</v>
      </c>
      <c r="CA70" s="37">
        <f t="shared" si="272"/>
        <v>175197.22</v>
      </c>
      <c r="CB70" s="37">
        <f t="shared" si="272"/>
        <v>257743.79000000001</v>
      </c>
      <c r="CC70" s="37">
        <f t="shared" si="272"/>
        <v>118747.73999999999</v>
      </c>
      <c r="CD70" s="389">
        <f t="shared" si="272"/>
        <v>147368.5</v>
      </c>
      <c r="CE70" s="412">
        <f t="shared" si="273"/>
        <v>224351.39000000001</v>
      </c>
      <c r="CF70" s="37">
        <f t="shared" si="273"/>
        <v>248714.75</v>
      </c>
      <c r="CG70" s="37">
        <f t="shared" si="273"/>
        <v>98922.700000000012</v>
      </c>
      <c r="CH70" s="37">
        <f t="shared" si="273"/>
        <v>51192</v>
      </c>
      <c r="CI70" s="37">
        <f t="shared" si="273"/>
        <v>246614</v>
      </c>
      <c r="CJ70" s="230">
        <f t="shared" si="273"/>
        <v>384121</v>
      </c>
      <c r="CK70" s="230">
        <f t="shared" si="273"/>
        <v>335121</v>
      </c>
      <c r="CL70" s="230">
        <f t="shared" si="273"/>
        <v>223428</v>
      </c>
      <c r="CM70" s="230">
        <f t="shared" si="273"/>
        <v>306385</v>
      </c>
      <c r="CN70" s="230">
        <f t="shared" si="273"/>
        <v>286087</v>
      </c>
      <c r="CO70" s="230">
        <f t="shared" si="274"/>
        <v>211842</v>
      </c>
      <c r="CP70" s="389">
        <f t="shared" si="274"/>
        <v>210697</v>
      </c>
      <c r="CQ70" s="351">
        <f t="shared" si="274"/>
        <v>451557</v>
      </c>
      <c r="CR70" s="230">
        <f t="shared" si="274"/>
        <v>229509</v>
      </c>
      <c r="CS70" s="230">
        <f t="shared" si="274"/>
        <v>595580</v>
      </c>
      <c r="CT70" s="230">
        <f t="shared" si="274"/>
        <v>336258</v>
      </c>
      <c r="CU70" s="230">
        <f t="shared" si="274"/>
        <v>286443</v>
      </c>
      <c r="CV70" s="230">
        <f t="shared" si="274"/>
        <v>336075</v>
      </c>
      <c r="CW70" s="230">
        <f t="shared" si="274"/>
        <v>79825</v>
      </c>
      <c r="CX70" s="230">
        <f t="shared" si="274"/>
        <v>121025</v>
      </c>
      <c r="CY70" s="230">
        <f t="shared" si="275"/>
        <v>-67789</v>
      </c>
      <c r="CZ70" s="230">
        <f t="shared" si="275"/>
        <v>-384880</v>
      </c>
      <c r="DA70" s="230">
        <f t="shared" si="275"/>
        <v>-66038</v>
      </c>
      <c r="DB70" s="389">
        <f t="shared" si="275"/>
        <v>315418</v>
      </c>
      <c r="DC70" s="389">
        <f t="shared" si="275"/>
        <v>-110244</v>
      </c>
      <c r="DD70" s="389">
        <f t="shared" si="275"/>
        <v>-140435</v>
      </c>
      <c r="DE70" s="389">
        <f t="shared" si="275"/>
        <v>-576513</v>
      </c>
      <c r="DF70" s="389">
        <f t="shared" si="275"/>
        <v>-416805</v>
      </c>
      <c r="DG70" s="389">
        <f t="shared" si="275"/>
        <v>-469765</v>
      </c>
      <c r="DH70" s="389">
        <f t="shared" si="275"/>
        <v>-782602</v>
      </c>
      <c r="DI70" s="389">
        <f t="shared" si="276"/>
        <v>-381455</v>
      </c>
      <c r="DJ70" s="389">
        <f t="shared" si="276"/>
        <v>-164222</v>
      </c>
      <c r="DK70" s="389">
        <f t="shared" si="276"/>
        <v>-476552</v>
      </c>
      <c r="DL70" s="389">
        <f t="shared" si="276"/>
        <v>-164887</v>
      </c>
      <c r="DM70" s="389">
        <f t="shared" si="276"/>
        <v>-397411</v>
      </c>
      <c r="DN70" s="389">
        <f t="shared" si="276"/>
        <v>-761169</v>
      </c>
      <c r="DO70" s="389">
        <f t="shared" si="276"/>
        <v>-461191</v>
      </c>
      <c r="DP70" s="389">
        <f t="shared" si="276"/>
        <v>-133157</v>
      </c>
      <c r="DQ70" s="389">
        <f t="shared" si="276"/>
        <v>-81492</v>
      </c>
      <c r="DR70" s="389"/>
      <c r="DS70" s="389"/>
      <c r="DT70" s="389"/>
      <c r="DU70" s="389"/>
      <c r="DV70" s="389"/>
      <c r="DW70" s="389"/>
      <c r="DX70" s="389"/>
      <c r="DY70" s="389"/>
      <c r="DZ70" s="389"/>
      <c r="EA70" s="32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379011</v>
      </c>
    </row>
    <row r="71" spans="1:132" s="123" customFormat="1" ht="15.75" thickBot="1">
      <c r="A71" s="140"/>
      <c r="B71" s="45" t="s">
        <v>144</v>
      </c>
      <c r="C71" s="119">
        <f t="shared" si="277" ref="C71:V71">SUM(C66:C70)</f>
        <v>22220987.860000003</v>
      </c>
      <c r="D71" s="120">
        <f t="shared" si="277"/>
        <v>23563082.990000002</v>
      </c>
      <c r="E71" s="120">
        <f t="shared" si="277"/>
        <v>22098808.140000004</v>
      </c>
      <c r="F71" s="120">
        <f t="shared" si="277"/>
        <v>19948299.949999996</v>
      </c>
      <c r="G71" s="120">
        <f t="shared" si="277"/>
        <v>18485887.640000001</v>
      </c>
      <c r="H71" s="120">
        <f t="shared" si="277"/>
        <v>16413527.439999999</v>
      </c>
      <c r="I71" s="120">
        <f t="shared" si="277"/>
        <v>15226192.619999999</v>
      </c>
      <c r="J71" s="120">
        <f t="shared" si="277"/>
        <v>14141074.6</v>
      </c>
      <c r="K71" s="120">
        <f t="shared" si="277"/>
        <v>13940946.539999999</v>
      </c>
      <c r="L71" s="121">
        <f t="shared" si="277"/>
        <v>15149572.299999999</v>
      </c>
      <c r="M71" s="120">
        <f t="shared" si="277"/>
        <v>16612573.029999999</v>
      </c>
      <c r="N71" s="120">
        <f t="shared" si="277"/>
        <v>19349662.349999998</v>
      </c>
      <c r="O71" s="120">
        <f t="shared" si="277"/>
        <v>21630257.960000005</v>
      </c>
      <c r="P71" s="120">
        <f t="shared" si="277"/>
        <v>23853057</v>
      </c>
      <c r="Q71" s="120">
        <f t="shared" si="277"/>
        <v>23878404</v>
      </c>
      <c r="R71" s="120">
        <f t="shared" si="277"/>
        <v>23516787</v>
      </c>
      <c r="S71" s="120">
        <f t="shared" si="277"/>
        <v>21938867</v>
      </c>
      <c r="T71" s="120">
        <f t="shared" si="277"/>
        <v>21196227</v>
      </c>
      <c r="U71" s="120">
        <f t="shared" si="277"/>
        <v>20568927</v>
      </c>
      <c r="V71" s="120">
        <f t="shared" si="277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8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8">
        <v>22350523</v>
      </c>
      <c r="BI71" s="471">
        <v>25899090</v>
      </c>
      <c r="BJ71" s="535">
        <v>29885863</v>
      </c>
      <c r="BK71" s="298">
        <v>33002145</v>
      </c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8" ref="BU71:BY71">SUM(BU66:BU70)</f>
        <v>-590729.90000000026</v>
      </c>
      <c r="BV71" s="122">
        <f t="shared" si="278"/>
        <v>289974.01000000042</v>
      </c>
      <c r="BW71" s="122">
        <f t="shared" si="278"/>
        <v>1779595.8600000003</v>
      </c>
      <c r="BX71" s="122">
        <f t="shared" si="278"/>
        <v>3568487.0499999993</v>
      </c>
      <c r="BY71" s="122">
        <f t="shared" si="278"/>
        <v>3452979.3599999989</v>
      </c>
      <c r="BZ71" s="122">
        <f t="shared" si="279" ref="BZ71:CH71">SUM(BZ66:BZ70)</f>
        <v>4782699.5600000015</v>
      </c>
      <c r="CA71" s="122">
        <f t="shared" si="279"/>
        <v>5342734.3799999999</v>
      </c>
      <c r="CB71" s="122">
        <f t="shared" si="279"/>
        <v>5838668.4000000004</v>
      </c>
      <c r="CC71" s="122">
        <f t="shared" si="279"/>
        <v>5900347.459999999</v>
      </c>
      <c r="CD71" s="392">
        <f t="shared" si="279"/>
        <v>5443706.7000000011</v>
      </c>
      <c r="CE71" s="415">
        <f t="shared" si="279"/>
        <v>5805824.9699999988</v>
      </c>
      <c r="CF71" s="122">
        <f t="shared" si="279"/>
        <v>5878287.6499999994</v>
      </c>
      <c r="CG71" s="122">
        <f t="shared" si="279"/>
        <v>5463197.04</v>
      </c>
      <c r="CH71" s="122">
        <f t="shared" si="279"/>
        <v>4187128</v>
      </c>
      <c r="CI71" s="122">
        <f t="shared" si="280" ref="CI71:CJ71">SUM(CI66:CI70)</f>
        <v>4074684</v>
      </c>
      <c r="CJ71" s="233">
        <f t="shared" si="280"/>
        <v>3671283</v>
      </c>
      <c r="CK71" s="233">
        <f t="shared" si="281" ref="CK71:CL71">SUM(CK66:CK70)</f>
        <v>1956396</v>
      </c>
      <c r="CL71" s="233">
        <f t="shared" si="281"/>
        <v>823538</v>
      </c>
      <c r="CM71" s="233">
        <f t="shared" si="282" ref="CM71">SUM(CM66:CM70)</f>
        <v>182581</v>
      </c>
      <c r="CN71" s="233">
        <f t="shared" si="283" ref="CN71:CO71">SUM(CN66:CN70)</f>
        <v>-494018</v>
      </c>
      <c r="CO71" s="233">
        <f t="shared" si="283"/>
        <v>-1077718</v>
      </c>
      <c r="CP71" s="392">
        <f t="shared" si="284" ref="CP71:CQ71">SUM(CP66:CP70)</f>
        <v>-1053326</v>
      </c>
      <c r="CQ71" s="354">
        <f t="shared" si="284"/>
        <v>1326137</v>
      </c>
      <c r="CR71" s="233">
        <f t="shared" si="285" ref="CR71">SUM(CR66:CR70)</f>
        <v>1319757</v>
      </c>
      <c r="CS71" s="233">
        <f t="shared" si="286" ref="CS71">SUM(CS66:CS70)</f>
        <v>2672460</v>
      </c>
      <c r="CT71" s="233">
        <f t="shared" si="287" ref="CT71">SUM(CT66:CT70)</f>
        <v>1803172</v>
      </c>
      <c r="CU71" s="233">
        <f t="shared" si="288" ref="CU71">SUM(CU66:CU70)</f>
        <v>1381128</v>
      </c>
      <c r="CV71" s="233">
        <f t="shared" si="289" ref="CV71">SUM(CV66:CV70)</f>
        <v>754259</v>
      </c>
      <c r="CW71" s="233">
        <f t="shared" si="290" ref="CW71">SUM(CW66:CW70)</f>
        <v>1070471</v>
      </c>
      <c r="CX71" s="233">
        <f t="shared" si="291" ref="CX71">SUM(CX66:CX70)</f>
        <v>1504805</v>
      </c>
      <c r="CY71" s="233">
        <f t="shared" si="292" ref="CY71">SUM(CY66:CY70)</f>
        <v>2101089</v>
      </c>
      <c r="CZ71" s="233">
        <f t="shared" si="293" ref="CZ71">SUM(CZ66:CZ70)</f>
        <v>1235112</v>
      </c>
      <c r="DA71" s="233">
        <f t="shared" si="294" ref="DA71">SUM(DA66:DA70)</f>
        <v>2129043</v>
      </c>
      <c r="DB71" s="392">
        <f t="shared" si="295" ref="DB71">SUM(DB66:DB70)</f>
        <v>4210316</v>
      </c>
      <c r="DC71" s="392">
        <f t="shared" si="296" ref="DC71">SUM(DC66:DC70)</f>
        <v>2276514</v>
      </c>
      <c r="DD71" s="392">
        <f t="shared" si="297" ref="DD71">SUM(DD66:DD70)</f>
        <v>2024331</v>
      </c>
      <c r="DE71" s="392">
        <f t="shared" si="298" ref="DE71">SUM(DE66:DE70)</f>
        <v>1576074</v>
      </c>
      <c r="DF71" s="392">
        <f t="shared" si="299" ref="DF71:DG71">SUM(DF66:DF70)</f>
        <v>2345680</v>
      </c>
      <c r="DG71" s="392">
        <f t="shared" si="299"/>
        <v>2094426</v>
      </c>
      <c r="DH71" s="392">
        <f t="shared" si="300" ref="DH71">SUM(DH66:DH70)</f>
        <v>1608826</v>
      </c>
      <c r="DI71" s="392">
        <f t="shared" si="301" ref="DI71">SUM(DI66:DI70)</f>
        <v>1943381</v>
      </c>
      <c r="DJ71" s="392">
        <f t="shared" si="302" ref="DJ71:DK71">SUM(DJ66:DJ70)</f>
        <v>1650857</v>
      </c>
      <c r="DK71" s="392">
        <f t="shared" si="302"/>
        <v>-184033</v>
      </c>
      <c r="DL71" s="392">
        <f t="shared" si="303" ref="DL71:DM71">SUM(DL66:DL70)</f>
        <v>628234</v>
      </c>
      <c r="DM71" s="392">
        <f t="shared" si="303"/>
        <v>64272</v>
      </c>
      <c r="DN71" s="392">
        <f t="shared" si="304" ref="DN71:DO71">SUM(DN66:DN70)</f>
        <v>-1399746</v>
      </c>
      <c r="DO71" s="392">
        <f t="shared" si="304"/>
        <v>-121959</v>
      </c>
      <c r="DP71" s="392">
        <f t="shared" si="305" ref="DP71:DQ71">SUM(DP66:DP70)</f>
        <v>1313825</v>
      </c>
      <c r="DQ71" s="392">
        <f t="shared" si="305"/>
        <v>1660156</v>
      </c>
      <c r="DR71" s="392"/>
      <c r="DS71" s="392"/>
      <c r="DT71" s="392"/>
      <c r="DU71" s="392"/>
      <c r="DV71" s="392"/>
      <c r="DW71" s="392"/>
      <c r="DX71" s="392"/>
      <c r="DY71" s="392"/>
      <c r="DZ71" s="392"/>
      <c r="EA71" s="330"/>
      <c r="EB71" s="29">
        <f>SUM(EB66:EB70)</f>
        <v>33002145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72"/>
      <c r="BJ72" s="527"/>
      <c r="BK72" s="290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84"/>
      <c r="CQ72" s="346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384"/>
      <c r="DC72" s="384"/>
      <c r="DD72" s="384"/>
      <c r="DE72" s="384"/>
      <c r="DF72" s="384"/>
      <c r="DG72" s="384"/>
      <c r="DH72" s="384"/>
      <c r="DI72" s="384"/>
      <c r="DJ72" s="384"/>
      <c r="DK72" s="384"/>
      <c r="DL72" s="384"/>
      <c r="DM72" s="384"/>
      <c r="DN72" s="384"/>
      <c r="DO72" s="384"/>
      <c r="DP72" s="384"/>
      <c r="DQ72" s="384"/>
      <c r="DR72" s="384"/>
      <c r="DS72" s="384"/>
      <c r="DT72" s="384"/>
      <c r="DU72" s="384"/>
      <c r="DV72" s="384"/>
      <c r="DW72" s="384"/>
      <c r="DX72" s="384"/>
      <c r="DY72" s="384"/>
      <c r="DZ72" s="384"/>
      <c r="EA72" s="264"/>
      <c r="EB72" s="71"/>
    </row>
    <row r="73" spans="1:132" s="52" customFormat="1" ht="1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1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1">
        <v>17315708</v>
      </c>
      <c r="BI73" s="464">
        <v>21348662</v>
      </c>
      <c r="BJ73" s="528">
        <v>22586013</v>
      </c>
      <c r="BK73" s="291">
        <v>19028413</v>
      </c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306" ref="BU73:CD77">O73-C73</f>
        <v>-2824898</v>
      </c>
      <c r="BV73" s="77">
        <f t="shared" si="306"/>
        <v>2038088</v>
      </c>
      <c r="BW73" s="77">
        <f t="shared" si="306"/>
        <v>2973431</v>
      </c>
      <c r="BX73" s="77">
        <f t="shared" si="306"/>
        <v>690951</v>
      </c>
      <c r="BY73" s="77">
        <f t="shared" si="306"/>
        <v>431418</v>
      </c>
      <c r="BZ73" s="77">
        <f t="shared" si="306"/>
        <v>46612</v>
      </c>
      <c r="CA73" s="77">
        <f t="shared" si="306"/>
        <v>485630</v>
      </c>
      <c r="CB73" s="77">
        <f t="shared" si="306"/>
        <v>-150487</v>
      </c>
      <c r="CC73" s="77">
        <f t="shared" si="306"/>
        <v>-330165</v>
      </c>
      <c r="CD73" s="385">
        <f t="shared" si="306"/>
        <v>-3748839</v>
      </c>
      <c r="CE73" s="408">
        <f t="shared" si="307" ref="CE73:CN77">Y73-M73</f>
        <v>-110403</v>
      </c>
      <c r="CF73" s="77">
        <f t="shared" si="307"/>
        <v>4221373</v>
      </c>
      <c r="CG73" s="77">
        <f t="shared" si="307"/>
        <v>4294452</v>
      </c>
      <c r="CH73" s="77">
        <f t="shared" si="307"/>
        <v>-1873824</v>
      </c>
      <c r="CI73" s="77">
        <f t="shared" si="307"/>
        <v>-3562361</v>
      </c>
      <c r="CJ73" s="226">
        <f t="shared" si="307"/>
        <v>-628281</v>
      </c>
      <c r="CK73" s="226">
        <f t="shared" si="307"/>
        <v>-280615</v>
      </c>
      <c r="CL73" s="226">
        <f t="shared" si="307"/>
        <v>246379</v>
      </c>
      <c r="CM73" s="226">
        <f t="shared" si="307"/>
        <v>-345300</v>
      </c>
      <c r="CN73" s="226">
        <f t="shared" si="307"/>
        <v>-1173458</v>
      </c>
      <c r="CO73" s="226">
        <f t="shared" si="308" ref="CO73:CX77">AI73-W73</f>
        <v>-369323</v>
      </c>
      <c r="CP73" s="385">
        <f t="shared" si="308"/>
        <v>1285124</v>
      </c>
      <c r="CQ73" s="347">
        <f t="shared" si="308"/>
        <v>-1606003</v>
      </c>
      <c r="CR73" s="226">
        <f t="shared" si="308"/>
        <v>369396</v>
      </c>
      <c r="CS73" s="226">
        <f t="shared" si="308"/>
        <v>-1222742</v>
      </c>
      <c r="CT73" s="226">
        <f t="shared" si="308"/>
        <v>-355281</v>
      </c>
      <c r="CU73" s="226">
        <f t="shared" si="308"/>
        <v>512269</v>
      </c>
      <c r="CV73" s="226">
        <f t="shared" si="308"/>
        <v>-397144</v>
      </c>
      <c r="CW73" s="226">
        <f t="shared" si="308"/>
        <v>-173597</v>
      </c>
      <c r="CX73" s="226">
        <f t="shared" si="308"/>
        <v>-283369</v>
      </c>
      <c r="CY73" s="226">
        <f t="shared" si="309" ref="CY73:DH77">AS73-AG73</f>
        <v>101294</v>
      </c>
      <c r="CZ73" s="226">
        <f t="shared" si="309"/>
        <v>535389</v>
      </c>
      <c r="DA73" s="226">
        <f t="shared" si="309"/>
        <v>-1331207</v>
      </c>
      <c r="DB73" s="385">
        <f t="shared" si="309"/>
        <v>-1655240</v>
      </c>
      <c r="DC73" s="385">
        <f t="shared" si="309"/>
        <v>-1226042</v>
      </c>
      <c r="DD73" s="385">
        <f t="shared" si="309"/>
        <v>-5789725</v>
      </c>
      <c r="DE73" s="385">
        <f t="shared" si="309"/>
        <v>-1247681</v>
      </c>
      <c r="DF73" s="385">
        <f t="shared" si="309"/>
        <v>-529438</v>
      </c>
      <c r="DG73" s="385">
        <f t="shared" si="309"/>
        <v>-1255720</v>
      </c>
      <c r="DH73" s="385">
        <f t="shared" si="309"/>
        <v>257851</v>
      </c>
      <c r="DI73" s="385">
        <f t="shared" si="310" ref="DI73:DQ77">BC73-AQ73</f>
        <v>10768</v>
      </c>
      <c r="DJ73" s="385">
        <f t="shared" si="310"/>
        <v>192522</v>
      </c>
      <c r="DK73" s="385">
        <f t="shared" si="310"/>
        <v>-160707</v>
      </c>
      <c r="DL73" s="385">
        <f t="shared" si="310"/>
        <v>-92152</v>
      </c>
      <c r="DM73" s="385">
        <f t="shared" si="310"/>
        <v>1515936</v>
      </c>
      <c r="DN73" s="385">
        <f t="shared" si="310"/>
        <v>1025070</v>
      </c>
      <c r="DO73" s="385">
        <f t="shared" si="310"/>
        <v>-123231</v>
      </c>
      <c r="DP73" s="385">
        <f t="shared" si="310"/>
        <v>2117899</v>
      </c>
      <c r="DQ73" s="385">
        <f t="shared" si="310"/>
        <v>-2082873</v>
      </c>
      <c r="DR73" s="385"/>
      <c r="DS73" s="385"/>
      <c r="DT73" s="385"/>
      <c r="DU73" s="385"/>
      <c r="DV73" s="385"/>
      <c r="DW73" s="385"/>
      <c r="DX73" s="385"/>
      <c r="DY73" s="385"/>
      <c r="DZ73" s="385"/>
      <c r="EA73" s="264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19028413</v>
      </c>
    </row>
    <row r="74" spans="1:132" s="52" customFormat="1" ht="1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1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1">
        <v>1615776</v>
      </c>
      <c r="BI74" s="464">
        <v>2026978</v>
      </c>
      <c r="BJ74" s="528">
        <v>2198664</v>
      </c>
      <c r="BK74" s="291">
        <v>1909004</v>
      </c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306"/>
        <v>-246947</v>
      </c>
      <c r="BV74" s="77">
        <f t="shared" si="306"/>
        <v>17926</v>
      </c>
      <c r="BW74" s="77">
        <f t="shared" si="306"/>
        <v>120169</v>
      </c>
      <c r="BX74" s="77">
        <f t="shared" si="306"/>
        <v>13719</v>
      </c>
      <c r="BY74" s="77">
        <f t="shared" si="306"/>
        <v>45364</v>
      </c>
      <c r="BZ74" s="77">
        <f t="shared" si="306"/>
        <v>8335</v>
      </c>
      <c r="CA74" s="77">
        <f t="shared" si="306"/>
        <v>24162</v>
      </c>
      <c r="CB74" s="77">
        <f t="shared" si="306"/>
        <v>-640</v>
      </c>
      <c r="CC74" s="77">
        <f t="shared" si="306"/>
        <v>63431</v>
      </c>
      <c r="CD74" s="385">
        <f t="shared" si="306"/>
        <v>-164649</v>
      </c>
      <c r="CE74" s="408">
        <f t="shared" si="307"/>
        <v>226439</v>
      </c>
      <c r="CF74" s="77">
        <f t="shared" si="307"/>
        <v>474418</v>
      </c>
      <c r="CG74" s="77">
        <f t="shared" si="307"/>
        <v>541162</v>
      </c>
      <c r="CH74" s="77">
        <f t="shared" si="307"/>
        <v>109706</v>
      </c>
      <c r="CI74" s="77">
        <f t="shared" si="307"/>
        <v>-71791</v>
      </c>
      <c r="CJ74" s="226">
        <f t="shared" si="307"/>
        <v>102757</v>
      </c>
      <c r="CK74" s="226">
        <f t="shared" si="307"/>
        <v>47912</v>
      </c>
      <c r="CL74" s="226">
        <f t="shared" si="307"/>
        <v>44471</v>
      </c>
      <c r="CM74" s="226">
        <f t="shared" si="307"/>
        <v>24538</v>
      </c>
      <c r="CN74" s="226">
        <f t="shared" si="307"/>
        <v>-28718</v>
      </c>
      <c r="CO74" s="226">
        <f t="shared" si="308"/>
        <v>87655</v>
      </c>
      <c r="CP74" s="385">
        <f t="shared" si="308"/>
        <v>66137</v>
      </c>
      <c r="CQ74" s="347">
        <f t="shared" si="308"/>
        <v>-12535</v>
      </c>
      <c r="CR74" s="226">
        <f t="shared" si="308"/>
        <v>172617</v>
      </c>
      <c r="CS74" s="226">
        <f t="shared" si="308"/>
        <v>64513</v>
      </c>
      <c r="CT74" s="226">
        <f t="shared" si="308"/>
        <v>35032</v>
      </c>
      <c r="CU74" s="226">
        <f t="shared" si="308"/>
        <v>208961</v>
      </c>
      <c r="CV74" s="226">
        <f t="shared" si="308"/>
        <v>-21872</v>
      </c>
      <c r="CW74" s="226">
        <f t="shared" si="308"/>
        <v>-28141</v>
      </c>
      <c r="CX74" s="226">
        <f t="shared" si="308"/>
        <v>-6202</v>
      </c>
      <c r="CY74" s="226">
        <f t="shared" si="309"/>
        <v>21900</v>
      </c>
      <c r="CZ74" s="226">
        <f t="shared" si="309"/>
        <v>77735</v>
      </c>
      <c r="DA74" s="226">
        <f t="shared" si="309"/>
        <v>-47638</v>
      </c>
      <c r="DB74" s="385">
        <f t="shared" si="309"/>
        <v>219032</v>
      </c>
      <c r="DC74" s="385">
        <f t="shared" si="309"/>
        <v>130377</v>
      </c>
      <c r="DD74" s="385">
        <f t="shared" si="309"/>
        <v>-118940</v>
      </c>
      <c r="DE74" s="385">
        <f t="shared" si="309"/>
        <v>230753</v>
      </c>
      <c r="DF74" s="385">
        <f t="shared" si="309"/>
        <v>153573</v>
      </c>
      <c r="DG74" s="385">
        <f t="shared" si="309"/>
        <v>70503</v>
      </c>
      <c r="DH74" s="385">
        <f t="shared" si="309"/>
        <v>101940</v>
      </c>
      <c r="DI74" s="385">
        <f t="shared" si="310"/>
        <v>29341</v>
      </c>
      <c r="DJ74" s="385">
        <f t="shared" si="310"/>
        <v>72782</v>
      </c>
      <c r="DK74" s="385">
        <f t="shared" si="310"/>
        <v>26820</v>
      </c>
      <c r="DL74" s="385">
        <f t="shared" si="310"/>
        <v>23682</v>
      </c>
      <c r="DM74" s="385">
        <f t="shared" si="310"/>
        <v>205222</v>
      </c>
      <c r="DN74" s="385">
        <f t="shared" si="310"/>
        <v>-5923</v>
      </c>
      <c r="DO74" s="385">
        <f t="shared" si="310"/>
        <v>89220</v>
      </c>
      <c r="DP74" s="385">
        <f t="shared" si="310"/>
        <v>213108</v>
      </c>
      <c r="DQ74" s="385">
        <f t="shared" si="310"/>
        <v>-186759</v>
      </c>
      <c r="DR74" s="385"/>
      <c r="DS74" s="385"/>
      <c r="DT74" s="385"/>
      <c r="DU74" s="385"/>
      <c r="DV74" s="385"/>
      <c r="DW74" s="385"/>
      <c r="DX74" s="385"/>
      <c r="DY74" s="385"/>
      <c r="DZ74" s="385"/>
      <c r="EA74" s="264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1909004</v>
      </c>
    </row>
    <row r="75" spans="1:132" s="52" customFormat="1" ht="1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1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1">
        <v>4932967</v>
      </c>
      <c r="BI75" s="464">
        <v>6913938</v>
      </c>
      <c r="BJ75" s="528">
        <v>7278804</v>
      </c>
      <c r="BK75" s="291">
        <v>5596861</v>
      </c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306"/>
        <v>-1505034</v>
      </c>
      <c r="BV75" s="77">
        <f t="shared" si="306"/>
        <v>122765</v>
      </c>
      <c r="BW75" s="77">
        <f t="shared" si="306"/>
        <v>299147</v>
      </c>
      <c r="BX75" s="77">
        <f t="shared" si="306"/>
        <v>-253657</v>
      </c>
      <c r="BY75" s="77">
        <f t="shared" si="306"/>
        <v>-157143</v>
      </c>
      <c r="BZ75" s="77">
        <f t="shared" si="306"/>
        <v>-260795</v>
      </c>
      <c r="CA75" s="77">
        <f t="shared" si="306"/>
        <v>30351</v>
      </c>
      <c r="CB75" s="77">
        <f t="shared" si="306"/>
        <v>-371021</v>
      </c>
      <c r="CC75" s="77">
        <f t="shared" si="306"/>
        <v>-75498</v>
      </c>
      <c r="CD75" s="385">
        <f t="shared" si="306"/>
        <v>-4584546</v>
      </c>
      <c r="CE75" s="408">
        <f t="shared" si="307"/>
        <v>271602</v>
      </c>
      <c r="CF75" s="77">
        <f t="shared" si="307"/>
        <v>1086248</v>
      </c>
      <c r="CG75" s="77">
        <f t="shared" si="307"/>
        <v>2491119</v>
      </c>
      <c r="CH75" s="77">
        <f t="shared" si="307"/>
        <v>-97044</v>
      </c>
      <c r="CI75" s="77">
        <f t="shared" si="307"/>
        <v>-451565</v>
      </c>
      <c r="CJ75" s="226">
        <f t="shared" si="307"/>
        <v>164586</v>
      </c>
      <c r="CK75" s="226">
        <f t="shared" si="307"/>
        <v>114153</v>
      </c>
      <c r="CL75" s="226">
        <f t="shared" si="307"/>
        <v>280459</v>
      </c>
      <c r="CM75" s="226">
        <f t="shared" si="307"/>
        <v>9233</v>
      </c>
      <c r="CN75" s="226">
        <f t="shared" si="307"/>
        <v>-235928</v>
      </c>
      <c r="CO75" s="226">
        <f t="shared" si="308"/>
        <v>-59678</v>
      </c>
      <c r="CP75" s="385">
        <f t="shared" si="308"/>
        <v>258905</v>
      </c>
      <c r="CQ75" s="347">
        <f t="shared" si="308"/>
        <v>-530311</v>
      </c>
      <c r="CR75" s="226">
        <f t="shared" si="308"/>
        <v>676665</v>
      </c>
      <c r="CS75" s="226">
        <f t="shared" si="308"/>
        <v>-919114</v>
      </c>
      <c r="CT75" s="226">
        <f t="shared" si="308"/>
        <v>277586</v>
      </c>
      <c r="CU75" s="226">
        <f t="shared" si="308"/>
        <v>-123882</v>
      </c>
      <c r="CV75" s="226">
        <f t="shared" si="308"/>
        <v>10733</v>
      </c>
      <c r="CW75" s="226">
        <f t="shared" si="308"/>
        <v>44992</v>
      </c>
      <c r="CX75" s="226">
        <f t="shared" si="308"/>
        <v>-72407</v>
      </c>
      <c r="CY75" s="226">
        <f t="shared" si="309"/>
        <v>34110</v>
      </c>
      <c r="CZ75" s="226">
        <f t="shared" si="309"/>
        <v>175271</v>
      </c>
      <c r="DA75" s="226">
        <f t="shared" si="309"/>
        <v>-245919</v>
      </c>
      <c r="DB75" s="385">
        <f t="shared" si="309"/>
        <v>-99707</v>
      </c>
      <c r="DC75" s="385">
        <f t="shared" si="309"/>
        <v>-411717</v>
      </c>
      <c r="DD75" s="385">
        <f t="shared" si="309"/>
        <v>-1522033</v>
      </c>
      <c r="DE75" s="385">
        <f t="shared" si="309"/>
        <v>-464232</v>
      </c>
      <c r="DF75" s="385">
        <f t="shared" si="309"/>
        <v>-358997</v>
      </c>
      <c r="DG75" s="385">
        <f t="shared" si="309"/>
        <v>53396</v>
      </c>
      <c r="DH75" s="385">
        <f t="shared" si="309"/>
        <v>13981</v>
      </c>
      <c r="DI75" s="385">
        <f t="shared" si="310"/>
        <v>-164319</v>
      </c>
      <c r="DJ75" s="385">
        <f t="shared" si="310"/>
        <v>885</v>
      </c>
      <c r="DK75" s="385">
        <f t="shared" si="310"/>
        <v>-66721</v>
      </c>
      <c r="DL75" s="385">
        <f t="shared" si="310"/>
        <v>-39619</v>
      </c>
      <c r="DM75" s="385">
        <f t="shared" si="310"/>
        <v>485193</v>
      </c>
      <c r="DN75" s="385">
        <f t="shared" si="310"/>
        <v>-47443</v>
      </c>
      <c r="DO75" s="385">
        <f t="shared" si="310"/>
        <v>573124</v>
      </c>
      <c r="DP75" s="385">
        <f t="shared" si="310"/>
        <v>690236</v>
      </c>
      <c r="DQ75" s="385">
        <f t="shared" si="310"/>
        <v>-763197</v>
      </c>
      <c r="DR75" s="385"/>
      <c r="DS75" s="385"/>
      <c r="DT75" s="385"/>
      <c r="DU75" s="385"/>
      <c r="DV75" s="385"/>
      <c r="DW75" s="385"/>
      <c r="DX75" s="385"/>
      <c r="DY75" s="385"/>
      <c r="DZ75" s="385"/>
      <c r="EA75" s="264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5596861</v>
      </c>
    </row>
    <row r="76" spans="1:132" s="52" customFormat="1" ht="1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1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1">
        <v>3012922</v>
      </c>
      <c r="BI76" s="464">
        <v>3626560</v>
      </c>
      <c r="BJ76" s="528">
        <v>3882000</v>
      </c>
      <c r="BK76" s="291">
        <v>3228549</v>
      </c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306"/>
        <v>-8875509</v>
      </c>
      <c r="BV76" s="77">
        <f t="shared" si="306"/>
        <v>-110214</v>
      </c>
      <c r="BW76" s="77">
        <f t="shared" si="306"/>
        <v>170687</v>
      </c>
      <c r="BX76" s="77">
        <f t="shared" si="306"/>
        <v>-1570325</v>
      </c>
      <c r="BY76" s="77">
        <f t="shared" si="306"/>
        <v>-246170</v>
      </c>
      <c r="BZ76" s="77">
        <f t="shared" si="306"/>
        <v>-246645</v>
      </c>
      <c r="CA76" s="77">
        <f t="shared" si="306"/>
        <v>-100345</v>
      </c>
      <c r="CB76" s="77">
        <f t="shared" si="306"/>
        <v>169981</v>
      </c>
      <c r="CC76" s="77">
        <f t="shared" si="306"/>
        <v>-218231</v>
      </c>
      <c r="CD76" s="385">
        <f t="shared" si="306"/>
        <v>-734373</v>
      </c>
      <c r="CE76" s="408">
        <f t="shared" si="307"/>
        <v>-643806</v>
      </c>
      <c r="CF76" s="77">
        <f t="shared" si="307"/>
        <v>248796</v>
      </c>
      <c r="CG76" s="77">
        <f t="shared" si="307"/>
        <v>725916</v>
      </c>
      <c r="CH76" s="77">
        <f t="shared" si="307"/>
        <v>-164144</v>
      </c>
      <c r="CI76" s="77">
        <f t="shared" si="307"/>
        <v>-400374</v>
      </c>
      <c r="CJ76" s="226">
        <f t="shared" si="307"/>
        <v>-69837</v>
      </c>
      <c r="CK76" s="226">
        <f t="shared" si="307"/>
        <v>67700</v>
      </c>
      <c r="CL76" s="226">
        <f t="shared" si="307"/>
        <v>192706</v>
      </c>
      <c r="CM76" s="226">
        <f t="shared" si="307"/>
        <v>49819</v>
      </c>
      <c r="CN76" s="226">
        <f t="shared" si="307"/>
        <v>-565904</v>
      </c>
      <c r="CO76" s="226">
        <f t="shared" si="308"/>
        <v>-150681</v>
      </c>
      <c r="CP76" s="385">
        <f t="shared" si="308"/>
        <v>42665</v>
      </c>
      <c r="CQ76" s="347">
        <f t="shared" si="308"/>
        <v>-152702</v>
      </c>
      <c r="CR76" s="226">
        <f t="shared" si="308"/>
        <v>106438</v>
      </c>
      <c r="CS76" s="226">
        <f t="shared" si="308"/>
        <v>-450798</v>
      </c>
      <c r="CT76" s="226">
        <f t="shared" si="308"/>
        <v>75883</v>
      </c>
      <c r="CU76" s="226">
        <f t="shared" si="308"/>
        <v>-83957</v>
      </c>
      <c r="CV76" s="226">
        <f t="shared" si="308"/>
        <v>-11818</v>
      </c>
      <c r="CW76" s="226">
        <f t="shared" si="308"/>
        <v>50076</v>
      </c>
      <c r="CX76" s="226">
        <f t="shared" si="308"/>
        <v>-47153</v>
      </c>
      <c r="CY76" s="226">
        <f t="shared" si="309"/>
        <v>24703</v>
      </c>
      <c r="CZ76" s="226">
        <f t="shared" si="309"/>
        <v>231942</v>
      </c>
      <c r="DA76" s="226">
        <f t="shared" si="309"/>
        <v>23101</v>
      </c>
      <c r="DB76" s="385">
        <f t="shared" si="309"/>
        <v>11742</v>
      </c>
      <c r="DC76" s="385">
        <f t="shared" si="309"/>
        <v>-315448</v>
      </c>
      <c r="DD76" s="385">
        <f t="shared" si="309"/>
        <v>-650576</v>
      </c>
      <c r="DE76" s="385">
        <f t="shared" si="309"/>
        <v>-227693</v>
      </c>
      <c r="DF76" s="385">
        <f t="shared" si="309"/>
        <v>-268657</v>
      </c>
      <c r="DG76" s="385">
        <f t="shared" si="309"/>
        <v>-34112</v>
      </c>
      <c r="DH76" s="385">
        <f t="shared" si="309"/>
        <v>182343</v>
      </c>
      <c r="DI76" s="385">
        <f t="shared" si="310"/>
        <v>-110706</v>
      </c>
      <c r="DJ76" s="385">
        <f t="shared" si="310"/>
        <v>41861</v>
      </c>
      <c r="DK76" s="385">
        <f t="shared" si="310"/>
        <v>-21013</v>
      </c>
      <c r="DL76" s="385">
        <f t="shared" si="310"/>
        <v>72804</v>
      </c>
      <c r="DM76" s="385">
        <f t="shared" si="310"/>
        <v>88241</v>
      </c>
      <c r="DN76" s="385">
        <f t="shared" si="310"/>
        <v>-49684</v>
      </c>
      <c r="DO76" s="385">
        <f t="shared" si="310"/>
        <v>41650</v>
      </c>
      <c r="DP76" s="385">
        <f t="shared" si="310"/>
        <v>262727</v>
      </c>
      <c r="DQ76" s="385">
        <f t="shared" si="310"/>
        <v>-337579</v>
      </c>
      <c r="DR76" s="385"/>
      <c r="DS76" s="385"/>
      <c r="DT76" s="385"/>
      <c r="DU76" s="385"/>
      <c r="DV76" s="385"/>
      <c r="DW76" s="385"/>
      <c r="DX76" s="385"/>
      <c r="DY76" s="385"/>
      <c r="DZ76" s="385"/>
      <c r="EA76" s="264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3228549</v>
      </c>
    </row>
    <row r="77" spans="1:132" s="52" customFormat="1" ht="1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1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1">
        <v>3820515</v>
      </c>
      <c r="BI77" s="464">
        <v>3628812</v>
      </c>
      <c r="BJ77" s="528">
        <v>3864670</v>
      </c>
      <c r="BK77" s="291">
        <v>3712095</v>
      </c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306"/>
        <v>-2029058</v>
      </c>
      <c r="BV77" s="77">
        <f t="shared" si="306"/>
        <v>-408061</v>
      </c>
      <c r="BW77" s="77">
        <f t="shared" si="306"/>
        <v>165551</v>
      </c>
      <c r="BX77" s="77">
        <f t="shared" si="306"/>
        <v>-277562</v>
      </c>
      <c r="BY77" s="77">
        <f t="shared" si="306"/>
        <v>80958</v>
      </c>
      <c r="BZ77" s="77">
        <f t="shared" si="306"/>
        <v>-672575</v>
      </c>
      <c r="CA77" s="77">
        <f t="shared" si="306"/>
        <v>341050</v>
      </c>
      <c r="CB77" s="77">
        <f t="shared" si="306"/>
        <v>-249616</v>
      </c>
      <c r="CC77" s="77">
        <f t="shared" si="306"/>
        <v>155938</v>
      </c>
      <c r="CD77" s="385">
        <f t="shared" si="306"/>
        <v>-935965</v>
      </c>
      <c r="CE77" s="408">
        <f t="shared" si="307"/>
        <v>45071</v>
      </c>
      <c r="CF77" s="77">
        <f t="shared" si="307"/>
        <v>320785</v>
      </c>
      <c r="CG77" s="77">
        <f t="shared" si="307"/>
        <v>447263</v>
      </c>
      <c r="CH77" s="77">
        <f t="shared" si="307"/>
        <v>307635</v>
      </c>
      <c r="CI77" s="77">
        <f t="shared" si="307"/>
        <v>63634</v>
      </c>
      <c r="CJ77" s="226">
        <f t="shared" si="307"/>
        <v>17072</v>
      </c>
      <c r="CK77" s="226">
        <f t="shared" si="307"/>
        <v>363957</v>
      </c>
      <c r="CL77" s="226">
        <f t="shared" si="307"/>
        <v>-159310</v>
      </c>
      <c r="CM77" s="226">
        <f t="shared" si="307"/>
        <v>171956</v>
      </c>
      <c r="CN77" s="226">
        <f t="shared" si="307"/>
        <v>-105561</v>
      </c>
      <c r="CO77" s="226">
        <f t="shared" si="308"/>
        <v>-68823</v>
      </c>
      <c r="CP77" s="385">
        <f t="shared" si="308"/>
        <v>147219</v>
      </c>
      <c r="CQ77" s="347">
        <f t="shared" si="308"/>
        <v>-92516</v>
      </c>
      <c r="CR77" s="226">
        <f t="shared" si="308"/>
        <v>14651</v>
      </c>
      <c r="CS77" s="226">
        <f t="shared" si="308"/>
        <v>-681931</v>
      </c>
      <c r="CT77" s="226">
        <f t="shared" si="308"/>
        <v>276999</v>
      </c>
      <c r="CU77" s="226">
        <f t="shared" si="308"/>
        <v>-8877</v>
      </c>
      <c r="CV77" s="226">
        <f t="shared" si="308"/>
        <v>279050</v>
      </c>
      <c r="CW77" s="226">
        <f t="shared" si="308"/>
        <v>16771</v>
      </c>
      <c r="CX77" s="226">
        <f t="shared" si="308"/>
        <v>1123073</v>
      </c>
      <c r="CY77" s="226">
        <f t="shared" si="309"/>
        <v>831179</v>
      </c>
      <c r="CZ77" s="226">
        <f t="shared" si="309"/>
        <v>-76357</v>
      </c>
      <c r="DA77" s="226">
        <f t="shared" si="309"/>
        <v>-126251</v>
      </c>
      <c r="DB77" s="385">
        <f t="shared" si="309"/>
        <v>-133916</v>
      </c>
      <c r="DC77" s="385">
        <f t="shared" si="309"/>
        <v>490048</v>
      </c>
      <c r="DD77" s="385">
        <f t="shared" si="309"/>
        <v>-57727</v>
      </c>
      <c r="DE77" s="385">
        <f t="shared" si="309"/>
        <v>307119</v>
      </c>
      <c r="DF77" s="385">
        <f t="shared" si="309"/>
        <v>-248560</v>
      </c>
      <c r="DG77" s="385">
        <f t="shared" si="309"/>
        <v>650104</v>
      </c>
      <c r="DH77" s="385">
        <f t="shared" si="309"/>
        <v>359045</v>
      </c>
      <c r="DI77" s="385">
        <f t="shared" si="310"/>
        <v>357764</v>
      </c>
      <c r="DJ77" s="385">
        <f t="shared" si="310"/>
        <v>-741818</v>
      </c>
      <c r="DK77" s="385">
        <f t="shared" si="310"/>
        <v>-1234421</v>
      </c>
      <c r="DL77" s="385">
        <f t="shared" si="310"/>
        <v>95595</v>
      </c>
      <c r="DM77" s="385">
        <f t="shared" si="310"/>
        <v>98795</v>
      </c>
      <c r="DN77" s="385">
        <f t="shared" si="310"/>
        <v>247130</v>
      </c>
      <c r="DO77" s="385">
        <f t="shared" si="310"/>
        <v>-840750</v>
      </c>
      <c r="DP77" s="385">
        <f t="shared" si="310"/>
        <v>-255201</v>
      </c>
      <c r="DQ77" s="385">
        <f t="shared" si="310"/>
        <v>-214604</v>
      </c>
      <c r="DR77" s="385"/>
      <c r="DS77" s="385"/>
      <c r="DT77" s="385"/>
      <c r="DU77" s="385"/>
      <c r="DV77" s="385"/>
      <c r="DW77" s="385"/>
      <c r="DX77" s="385"/>
      <c r="DY77" s="385"/>
      <c r="DZ77" s="385"/>
      <c r="EA77" s="264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3712095</v>
      </c>
    </row>
    <row r="78" spans="1:132" s="66" customFormat="1" ht="15">
      <c r="A78" s="140"/>
      <c r="B78" s="53" t="s">
        <v>144</v>
      </c>
      <c r="C78" s="129">
        <f>SUM(C73:C77)</f>
        <v>48653274</v>
      </c>
      <c r="D78" s="130">
        <f t="shared" si="311" ref="D78:AF78">SUM(D73:D77)</f>
        <v>26543730</v>
      </c>
      <c r="E78" s="130">
        <f t="shared" si="311"/>
        <v>17375817</v>
      </c>
      <c r="F78" s="130">
        <f t="shared" si="311"/>
        <v>12521753</v>
      </c>
      <c r="G78" s="130">
        <f t="shared" si="311"/>
        <v>8221420</v>
      </c>
      <c r="H78" s="130">
        <f t="shared" si="311"/>
        <v>8506262</v>
      </c>
      <c r="I78" s="130">
        <f t="shared" si="311"/>
        <v>7938563</v>
      </c>
      <c r="J78" s="130">
        <f t="shared" si="311"/>
        <v>11130739</v>
      </c>
      <c r="K78" s="130">
        <f t="shared" si="311"/>
        <v>16989616</v>
      </c>
      <c r="L78" s="131">
        <f t="shared" si="311"/>
        <v>39555149</v>
      </c>
      <c r="M78" s="130">
        <f t="shared" si="311"/>
        <v>41742883</v>
      </c>
      <c r="N78" s="130">
        <f t="shared" si="311"/>
        <v>37228996</v>
      </c>
      <c r="O78" s="130">
        <f t="shared" si="311"/>
        <v>33171828</v>
      </c>
      <c r="P78" s="130">
        <f t="shared" si="311"/>
        <v>28204234</v>
      </c>
      <c r="Q78" s="130">
        <f t="shared" si="311"/>
        <v>21104802</v>
      </c>
      <c r="R78" s="130">
        <f t="shared" si="311"/>
        <v>11124879</v>
      </c>
      <c r="S78" s="130">
        <f t="shared" si="311"/>
        <v>8375847</v>
      </c>
      <c r="T78" s="130">
        <f t="shared" si="311"/>
        <v>7381194</v>
      </c>
      <c r="U78" s="130">
        <f t="shared" si="311"/>
        <v>8719411</v>
      </c>
      <c r="V78" s="130">
        <f t="shared" si="311"/>
        <v>10528956</v>
      </c>
      <c r="W78" s="130">
        <f t="shared" si="311"/>
        <v>16585091</v>
      </c>
      <c r="X78" s="131">
        <f t="shared" si="311"/>
        <v>29386777</v>
      </c>
      <c r="Y78" s="130">
        <f t="shared" si="311"/>
        <v>41531786</v>
      </c>
      <c r="Z78" s="130">
        <f t="shared" si="311"/>
        <v>43580616</v>
      </c>
      <c r="AA78" s="130">
        <f t="shared" si="311"/>
        <v>41671740</v>
      </c>
      <c r="AB78" s="130">
        <f t="shared" si="311"/>
        <v>26486563</v>
      </c>
      <c r="AC78" s="130">
        <f t="shared" si="311"/>
        <v>16682345</v>
      </c>
      <c r="AD78" s="130">
        <f t="shared" si="311"/>
        <v>10711176</v>
      </c>
      <c r="AE78" s="130">
        <f t="shared" si="311"/>
        <v>8688954</v>
      </c>
      <c r="AF78" s="130">
        <f t="shared" si="311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2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2">
        <v>30697888</v>
      </c>
      <c r="BI78" s="465">
        <v>37544950</v>
      </c>
      <c r="BJ78" s="529">
        <v>39810151</v>
      </c>
      <c r="BK78" s="292">
        <v>33474922</v>
      </c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12" ref="BU78:BU85">SUM(BU73:BU77)</f>
        <v>-15481446</v>
      </c>
      <c r="BV78" s="132">
        <f t="shared" si="313" ref="BV78:BX78">SUM(BV73:BV77)</f>
        <v>1660504</v>
      </c>
      <c r="BW78" s="132">
        <f t="shared" si="313"/>
        <v>3728985</v>
      </c>
      <c r="BX78" s="132">
        <f t="shared" si="313"/>
        <v>-1396874</v>
      </c>
      <c r="BY78" s="132">
        <f t="shared" si="314" ref="BY78">SUM(BY73:BY77)</f>
        <v>154427</v>
      </c>
      <c r="BZ78" s="132">
        <f t="shared" si="315" ref="BZ78:CH78">SUM(BZ73:BZ77)</f>
        <v>-1125068</v>
      </c>
      <c r="CA78" s="132">
        <f t="shared" si="315"/>
        <v>780848</v>
      </c>
      <c r="CB78" s="132">
        <f t="shared" si="315"/>
        <v>-601783</v>
      </c>
      <c r="CC78" s="132">
        <f t="shared" si="315"/>
        <v>-404525</v>
      </c>
      <c r="CD78" s="386">
        <f t="shared" si="315"/>
        <v>-10168372</v>
      </c>
      <c r="CE78" s="409">
        <f t="shared" si="315"/>
        <v>-211097</v>
      </c>
      <c r="CF78" s="132">
        <f t="shared" si="315"/>
        <v>6351620</v>
      </c>
      <c r="CG78" s="132">
        <f t="shared" si="315"/>
        <v>8499912</v>
      </c>
      <c r="CH78" s="132">
        <f t="shared" si="315"/>
        <v>-1717671</v>
      </c>
      <c r="CI78" s="132">
        <f t="shared" si="316" ref="CI78:CJ78">SUM(CI73:CI77)</f>
        <v>-4422457</v>
      </c>
      <c r="CJ78" s="227">
        <f t="shared" si="316"/>
        <v>-413703</v>
      </c>
      <c r="CK78" s="227">
        <f t="shared" si="317" ref="CK78:CL78">SUM(CK73:CK77)</f>
        <v>313107</v>
      </c>
      <c r="CL78" s="227">
        <f t="shared" si="317"/>
        <v>604705</v>
      </c>
      <c r="CM78" s="227">
        <f t="shared" si="318" ref="CM78">SUM(CM73:CM77)</f>
        <v>-89754</v>
      </c>
      <c r="CN78" s="227">
        <f t="shared" si="319" ref="CN78:CO78">SUM(CN73:CN77)</f>
        <v>-2109569</v>
      </c>
      <c r="CO78" s="227">
        <f t="shared" si="319"/>
        <v>-560850</v>
      </c>
      <c r="CP78" s="386">
        <f t="shared" si="320" ref="CP78:CQ78">SUM(CP73:CP77)</f>
        <v>1800050</v>
      </c>
      <c r="CQ78" s="348">
        <f t="shared" si="320"/>
        <v>-2394067</v>
      </c>
      <c r="CR78" s="227">
        <f t="shared" si="321" ref="CR78">SUM(CR73:CR77)</f>
        <v>1339767</v>
      </c>
      <c r="CS78" s="227">
        <f t="shared" si="322" ref="CS78">SUM(CS73:CS77)</f>
        <v>-3210072</v>
      </c>
      <c r="CT78" s="227">
        <f t="shared" si="323" ref="CT78">SUM(CT73:CT77)</f>
        <v>310219</v>
      </c>
      <c r="CU78" s="227">
        <f t="shared" si="324" ref="CU78">SUM(CU73:CU77)</f>
        <v>504514</v>
      </c>
      <c r="CV78" s="227">
        <f t="shared" si="325" ref="CV78">SUM(CV73:CV77)</f>
        <v>-141051</v>
      </c>
      <c r="CW78" s="227">
        <f t="shared" si="326" ref="CW78">SUM(CW73:CW77)</f>
        <v>-89899</v>
      </c>
      <c r="CX78" s="227">
        <f t="shared" si="327" ref="CX78">SUM(CX73:CX77)</f>
        <v>713942</v>
      </c>
      <c r="CY78" s="227">
        <f t="shared" si="328" ref="CY78">SUM(CY73:CY77)</f>
        <v>1013186</v>
      </c>
      <c r="CZ78" s="227">
        <f t="shared" si="329" ref="CZ78">SUM(CZ73:CZ77)</f>
        <v>943980</v>
      </c>
      <c r="DA78" s="227">
        <f t="shared" si="330" ref="DA78">SUM(DA73:DA77)</f>
        <v>-1727914</v>
      </c>
      <c r="DB78" s="386">
        <f t="shared" si="331" ref="DB78">SUM(DB73:DB77)</f>
        <v>-1658089</v>
      </c>
      <c r="DC78" s="386">
        <f t="shared" si="332" ref="DC78">SUM(DC73:DC77)</f>
        <v>-1332782</v>
      </c>
      <c r="DD78" s="386">
        <f t="shared" si="333" ref="DD78">SUM(DD73:DD77)</f>
        <v>-8139001</v>
      </c>
      <c r="DE78" s="386">
        <f t="shared" si="334" ref="DE78">SUM(DE73:DE77)</f>
        <v>-1401734</v>
      </c>
      <c r="DF78" s="386">
        <f t="shared" si="335" ref="DF78:DG78">SUM(DF73:DF77)</f>
        <v>-1252079</v>
      </c>
      <c r="DG78" s="386">
        <f t="shared" si="335"/>
        <v>-515829</v>
      </c>
      <c r="DH78" s="386">
        <f t="shared" si="336" ref="DH78">SUM(DH73:DH77)</f>
        <v>915160</v>
      </c>
      <c r="DI78" s="386">
        <f t="shared" si="337" ref="DI78">SUM(DI73:DI77)</f>
        <v>122848</v>
      </c>
      <c r="DJ78" s="386">
        <f t="shared" si="338" ref="DJ78:DK78">SUM(DJ73:DJ77)</f>
        <v>-433768</v>
      </c>
      <c r="DK78" s="386">
        <f t="shared" si="338"/>
        <v>-1456042</v>
      </c>
      <c r="DL78" s="386">
        <f t="shared" si="339" ref="DL78:DM78">SUM(DL73:DL77)</f>
        <v>60310</v>
      </c>
      <c r="DM78" s="386">
        <f t="shared" si="339"/>
        <v>2393387</v>
      </c>
      <c r="DN78" s="386">
        <f t="shared" si="340" ref="DN78:DO78">SUM(DN73:DN77)</f>
        <v>1169150</v>
      </c>
      <c r="DO78" s="386">
        <f t="shared" si="340"/>
        <v>-259987</v>
      </c>
      <c r="DP78" s="386">
        <f t="shared" si="341" ref="DP78:DQ78">SUM(DP73:DP77)</f>
        <v>3028769</v>
      </c>
      <c r="DQ78" s="386">
        <f t="shared" si="341"/>
        <v>-3585012</v>
      </c>
      <c r="DR78" s="386"/>
      <c r="DS78" s="386"/>
      <c r="DT78" s="386"/>
      <c r="DU78" s="386"/>
      <c r="DV78" s="386"/>
      <c r="DW78" s="386"/>
      <c r="DX78" s="386"/>
      <c r="DY78" s="386"/>
      <c r="DZ78" s="386"/>
      <c r="EA78" s="265"/>
      <c r="EB78" s="78">
        <f t="shared" si="342" ref="EB78">SUM(EB73:EB77)</f>
        <v>33474922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70"/>
      <c r="BJ79" s="534"/>
      <c r="BK79" s="297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91"/>
      <c r="CQ79" s="353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29"/>
      <c r="EB79" s="43"/>
    </row>
    <row r="80" spans="1:132" s="31" customFormat="1" ht="1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299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299">
        <v>38486902</v>
      </c>
      <c r="BI80" s="473">
        <v>47026607</v>
      </c>
      <c r="BJ80" s="536">
        <v>49402026</v>
      </c>
      <c r="BK80" s="299">
        <v>41990526</v>
      </c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43" ref="BU80:CD84">O80-C80</f>
        <v>-5064601.4299999997</v>
      </c>
      <c r="BV80" s="93">
        <f t="shared" si="343"/>
        <v>1680520.0399999991</v>
      </c>
      <c r="BW80" s="93">
        <f t="shared" si="343"/>
        <v>2496789.25</v>
      </c>
      <c r="BX80" s="93">
        <f t="shared" si="343"/>
        <v>-64856.25</v>
      </c>
      <c r="BY80" s="93">
        <f t="shared" si="343"/>
        <v>58219.959999999963</v>
      </c>
      <c r="BZ80" s="93">
        <f t="shared" si="343"/>
        <v>-455248.66000000015</v>
      </c>
      <c r="CA80" s="93">
        <f t="shared" si="343"/>
        <v>35946.299999999814</v>
      </c>
      <c r="CB80" s="93">
        <f t="shared" si="343"/>
        <v>-962671.45999999996</v>
      </c>
      <c r="CC80" s="93">
        <f t="shared" si="343"/>
        <v>-894082.9299999997</v>
      </c>
      <c r="CD80" s="393">
        <f t="shared" si="343"/>
        <v>-3263809.9399999976</v>
      </c>
      <c r="CE80" s="416">
        <f t="shared" si="344" ref="CE80:CN84">Y80-M80</f>
        <v>1772897.629999999</v>
      </c>
      <c r="CF80" s="93">
        <f t="shared" si="344"/>
        <v>7325049.1600000001</v>
      </c>
      <c r="CG80" s="93">
        <f t="shared" si="344"/>
        <v>7264086.7899999991</v>
      </c>
      <c r="CH80" s="93">
        <f t="shared" si="344"/>
        <v>-1175285.4299999997</v>
      </c>
      <c r="CI80" s="93">
        <f t="shared" si="344"/>
        <v>-3428647.1199999992</v>
      </c>
      <c r="CJ80" s="234">
        <f t="shared" si="344"/>
        <v>-53198.920000000857</v>
      </c>
      <c r="CK80" s="234">
        <f t="shared" si="344"/>
        <v>106439.33000000007</v>
      </c>
      <c r="CL80" s="234">
        <f t="shared" si="344"/>
        <v>830073.66999999993</v>
      </c>
      <c r="CM80" s="234">
        <f t="shared" si="344"/>
        <v>407778.41000000015</v>
      </c>
      <c r="CN80" s="234">
        <f t="shared" si="344"/>
        <v>-119064</v>
      </c>
      <c r="CO80" s="234">
        <f t="shared" si="345" ref="CO80:CX84">AI80-W80</f>
        <v>2223448.3499999996</v>
      </c>
      <c r="CP80" s="393">
        <f t="shared" si="345"/>
        <v>8052200.4899999984</v>
      </c>
      <c r="CQ80" s="355">
        <f t="shared" si="345"/>
        <v>5960436</v>
      </c>
      <c r="CR80" s="234">
        <f t="shared" si="345"/>
        <v>8708876</v>
      </c>
      <c r="CS80" s="234">
        <f t="shared" si="345"/>
        <v>7370041.6600000001</v>
      </c>
      <c r="CT80" s="234">
        <f t="shared" si="345"/>
        <v>7181909.2100000009</v>
      </c>
      <c r="CU80" s="234">
        <f t="shared" si="345"/>
        <v>5780724.3300000001</v>
      </c>
      <c r="CV80" s="234">
        <f t="shared" si="345"/>
        <v>3102164.7300000004</v>
      </c>
      <c r="CW80" s="234">
        <f t="shared" si="345"/>
        <v>3008951</v>
      </c>
      <c r="CX80" s="234">
        <f t="shared" si="345"/>
        <v>2109262.2300000004</v>
      </c>
      <c r="CY80" s="234">
        <f t="shared" si="346" ref="CY80:DH84">AS80-AG80</f>
        <v>2646928</v>
      </c>
      <c r="CZ80" s="234">
        <f t="shared" si="346"/>
        <v>3557461</v>
      </c>
      <c r="DA80" s="234">
        <f t="shared" si="346"/>
        <v>2105002</v>
      </c>
      <c r="DB80" s="393">
        <f t="shared" si="346"/>
        <v>4605996</v>
      </c>
      <c r="DC80" s="393">
        <f t="shared" si="346"/>
        <v>6783805</v>
      </c>
      <c r="DD80" s="393">
        <f t="shared" si="346"/>
        <v>-947155</v>
      </c>
      <c r="DE80" s="393">
        <f t="shared" si="346"/>
        <v>1868489</v>
      </c>
      <c r="DF80" s="393">
        <f t="shared" si="346"/>
        <v>-1645419</v>
      </c>
      <c r="DG80" s="393">
        <f t="shared" si="346"/>
        <v>-3266982</v>
      </c>
      <c r="DH80" s="393">
        <f t="shared" si="346"/>
        <v>-2175509</v>
      </c>
      <c r="DI80" s="393">
        <f t="shared" si="347" ref="DI80:DQ84">BC80-AQ80</f>
        <v>-2757263</v>
      </c>
      <c r="DJ80" s="393">
        <f t="shared" si="347"/>
        <v>-1755640</v>
      </c>
      <c r="DK80" s="393">
        <f t="shared" si="347"/>
        <v>-2618311</v>
      </c>
      <c r="DL80" s="393">
        <f t="shared" si="347"/>
        <v>-3162817</v>
      </c>
      <c r="DM80" s="393">
        <f t="shared" si="347"/>
        <v>717550</v>
      </c>
      <c r="DN80" s="393">
        <f t="shared" si="347"/>
        <v>1997117</v>
      </c>
      <c r="DO80" s="393">
        <f t="shared" si="347"/>
        <v>322878</v>
      </c>
      <c r="DP80" s="393">
        <f t="shared" si="347"/>
        <v>5787390</v>
      </c>
      <c r="DQ80" s="393">
        <f t="shared" si="347"/>
        <v>-150472</v>
      </c>
      <c r="DR80" s="393"/>
      <c r="DS80" s="393"/>
      <c r="DT80" s="393"/>
      <c r="DU80" s="393"/>
      <c r="DV80" s="393"/>
      <c r="DW80" s="393"/>
      <c r="DX80" s="393"/>
      <c r="DY80" s="393"/>
      <c r="DZ80" s="393"/>
      <c r="EA80" s="329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41990526</v>
      </c>
    </row>
    <row r="81" spans="1:132" s="31" customFormat="1" ht="15">
      <c r="A81" s="139"/>
      <c r="B81" s="32" t="s">
        <v>140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299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299">
        <v>3581883</v>
      </c>
      <c r="BI81" s="473">
        <v>4454371</v>
      </c>
      <c r="BJ81" s="536">
        <v>4798362</v>
      </c>
      <c r="BK81" s="299">
        <v>4201182</v>
      </c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43"/>
        <v>-401978.27000000002</v>
      </c>
      <c r="BV81" s="93">
        <f t="shared" si="343"/>
        <v>-48475.010000000009</v>
      </c>
      <c r="BW81" s="93">
        <f t="shared" si="343"/>
        <v>81408.650000000023</v>
      </c>
      <c r="BX81" s="93">
        <f t="shared" si="343"/>
        <v>-41839.119999999995</v>
      </c>
      <c r="BY81" s="93">
        <f t="shared" si="343"/>
        <v>29675.190000000002</v>
      </c>
      <c r="BZ81" s="93">
        <f t="shared" si="343"/>
        <v>-16673.849999999977</v>
      </c>
      <c r="CA81" s="93">
        <f t="shared" si="343"/>
        <v>2904.539999999979</v>
      </c>
      <c r="CB81" s="93">
        <f t="shared" si="343"/>
        <v>-43593.429999999993</v>
      </c>
      <c r="CC81" s="93">
        <f t="shared" si="343"/>
        <v>49034.660000000033</v>
      </c>
      <c r="CD81" s="393">
        <f t="shared" si="343"/>
        <v>-77230.540000000037</v>
      </c>
      <c r="CE81" s="416">
        <f t="shared" si="344"/>
        <v>450639.30000000005</v>
      </c>
      <c r="CF81" s="93">
        <f t="shared" si="344"/>
        <v>761747.60000000009</v>
      </c>
      <c r="CG81" s="93">
        <f t="shared" si="344"/>
        <v>840669.58000000007</v>
      </c>
      <c r="CH81" s="93">
        <f t="shared" si="344"/>
        <v>270187.15999999992</v>
      </c>
      <c r="CI81" s="93">
        <f t="shared" si="344"/>
        <v>-13987.720000000088</v>
      </c>
      <c r="CJ81" s="234">
        <f t="shared" si="344"/>
        <v>199605.93000000005</v>
      </c>
      <c r="CK81" s="234">
        <f t="shared" si="344"/>
        <v>108139.67999999999</v>
      </c>
      <c r="CL81" s="234">
        <f t="shared" si="344"/>
        <v>98689.289999999979</v>
      </c>
      <c r="CM81" s="234">
        <f t="shared" si="344"/>
        <v>91863.820000000007</v>
      </c>
      <c r="CN81" s="234">
        <f t="shared" si="344"/>
        <v>57960</v>
      </c>
      <c r="CO81" s="234">
        <f t="shared" si="345"/>
        <v>347236.44999999995</v>
      </c>
      <c r="CP81" s="393">
        <f t="shared" si="345"/>
        <v>591959.06000000006</v>
      </c>
      <c r="CQ81" s="355">
        <f t="shared" si="345"/>
        <v>640352</v>
      </c>
      <c r="CR81" s="234">
        <f t="shared" si="345"/>
        <v>901359</v>
      </c>
      <c r="CS81" s="234">
        <f t="shared" si="345"/>
        <v>832800.29000000004</v>
      </c>
      <c r="CT81" s="234">
        <f t="shared" si="345"/>
        <v>741718.97999999998</v>
      </c>
      <c r="CU81" s="234">
        <f t="shared" si="345"/>
        <v>764681.17000000004</v>
      </c>
      <c r="CV81" s="234">
        <f t="shared" si="345"/>
        <v>286505.33999999997</v>
      </c>
      <c r="CW81" s="234">
        <f t="shared" si="345"/>
        <v>219666</v>
      </c>
      <c r="CX81" s="234">
        <f t="shared" si="345"/>
        <v>180000.42999999999</v>
      </c>
      <c r="CY81" s="234">
        <f t="shared" si="346"/>
        <v>225434</v>
      </c>
      <c r="CZ81" s="234">
        <f t="shared" si="346"/>
        <v>346121</v>
      </c>
      <c r="DA81" s="234">
        <f t="shared" si="346"/>
        <v>319505</v>
      </c>
      <c r="DB81" s="393">
        <f t="shared" si="346"/>
        <v>1132956</v>
      </c>
      <c r="DC81" s="393">
        <f t="shared" si="346"/>
        <v>1033294</v>
      </c>
      <c r="DD81" s="393">
        <f t="shared" si="346"/>
        <v>663658</v>
      </c>
      <c r="DE81" s="393">
        <f t="shared" si="346"/>
        <v>881824</v>
      </c>
      <c r="DF81" s="393">
        <f t="shared" si="346"/>
        <v>302045</v>
      </c>
      <c r="DG81" s="393">
        <f t="shared" si="346"/>
        <v>88394</v>
      </c>
      <c r="DH81" s="393">
        <f t="shared" si="346"/>
        <v>1640</v>
      </c>
      <c r="DI81" s="393">
        <f t="shared" si="347"/>
        <v>-167251</v>
      </c>
      <c r="DJ81" s="393">
        <f t="shared" si="347"/>
        <v>-17883</v>
      </c>
      <c r="DK81" s="393">
        <f t="shared" si="347"/>
        <v>-136002</v>
      </c>
      <c r="DL81" s="393">
        <f t="shared" si="347"/>
        <v>-216520</v>
      </c>
      <c r="DM81" s="393">
        <f t="shared" si="347"/>
        <v>158243</v>
      </c>
      <c r="DN81" s="393">
        <f t="shared" si="347"/>
        <v>-32793</v>
      </c>
      <c r="DO81" s="393">
        <f t="shared" si="347"/>
        <v>249091</v>
      </c>
      <c r="DP81" s="393">
        <f t="shared" si="347"/>
        <v>569498</v>
      </c>
      <c r="DQ81" s="393">
        <f t="shared" si="347"/>
        <v>-15361</v>
      </c>
      <c r="DR81" s="393"/>
      <c r="DS81" s="393"/>
      <c r="DT81" s="393"/>
      <c r="DU81" s="393"/>
      <c r="DV81" s="393"/>
      <c r="DW81" s="393"/>
      <c r="DX81" s="393"/>
      <c r="DY81" s="393"/>
      <c r="DZ81" s="393"/>
      <c r="EA81" s="329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4201182</v>
      </c>
    </row>
    <row r="82" spans="1:132" s="31" customFormat="1" ht="15">
      <c r="A82" s="139"/>
      <c r="B82" s="32" t="s">
        <v>141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299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299">
        <v>7709283</v>
      </c>
      <c r="BI82" s="473">
        <v>10733475</v>
      </c>
      <c r="BJ82" s="536">
        <v>11260550</v>
      </c>
      <c r="BK82" s="299">
        <v>8692350</v>
      </c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43"/>
        <v>-1848478.3799999999</v>
      </c>
      <c r="BV82" s="93">
        <f t="shared" si="343"/>
        <v>-71600.730000000447</v>
      </c>
      <c r="BW82" s="93">
        <f t="shared" si="343"/>
        <v>174792.74000000022</v>
      </c>
      <c r="BX82" s="93">
        <f t="shared" si="343"/>
        <v>-330394.68000000017</v>
      </c>
      <c r="BY82" s="93">
        <f t="shared" si="343"/>
        <v>-224466.40999999992</v>
      </c>
      <c r="BZ82" s="93">
        <f t="shared" si="343"/>
        <v>-325014.17000000004</v>
      </c>
      <c r="CA82" s="93">
        <f t="shared" si="343"/>
        <v>-98250.060000000056</v>
      </c>
      <c r="CB82" s="93">
        <f t="shared" si="343"/>
        <v>-358266.43999999994</v>
      </c>
      <c r="CC82" s="93">
        <f t="shared" si="343"/>
        <v>-225127.97999999998</v>
      </c>
      <c r="CD82" s="393">
        <f t="shared" si="343"/>
        <v>-4603638.2000000002</v>
      </c>
      <c r="CE82" s="416">
        <f t="shared" si="344"/>
        <v>249223.51999999955</v>
      </c>
      <c r="CF82" s="93">
        <f t="shared" si="344"/>
        <v>1038981.5199999996</v>
      </c>
      <c r="CG82" s="93">
        <f t="shared" si="344"/>
        <v>2515858.71</v>
      </c>
      <c r="CH82" s="93">
        <f t="shared" si="344"/>
        <v>-94054.819999999367</v>
      </c>
      <c r="CI82" s="93">
        <f t="shared" si="344"/>
        <v>-438833.18000000017</v>
      </c>
      <c r="CJ82" s="234">
        <f t="shared" si="344"/>
        <v>130918.66000000015</v>
      </c>
      <c r="CK82" s="234">
        <f t="shared" si="344"/>
        <v>102196.20999999996</v>
      </c>
      <c r="CL82" s="234">
        <f t="shared" si="344"/>
        <v>257062.67000000004</v>
      </c>
      <c r="CM82" s="234">
        <f t="shared" si="344"/>
        <v>124338.27000000002</v>
      </c>
      <c r="CN82" s="234">
        <f t="shared" si="344"/>
        <v>-7887</v>
      </c>
      <c r="CO82" s="234">
        <f t="shared" si="345"/>
        <v>427711.06000000006</v>
      </c>
      <c r="CP82" s="393">
        <f t="shared" si="345"/>
        <v>1535131.8799999999</v>
      </c>
      <c r="CQ82" s="355">
        <f t="shared" si="345"/>
        <v>1226622</v>
      </c>
      <c r="CR82" s="234">
        <f t="shared" si="345"/>
        <v>2557586</v>
      </c>
      <c r="CS82" s="234">
        <f t="shared" si="345"/>
        <v>1052127.6200000001</v>
      </c>
      <c r="CT82" s="234">
        <f t="shared" si="345"/>
        <v>1942447.8099999996</v>
      </c>
      <c r="CU82" s="234">
        <f t="shared" si="345"/>
        <v>893307.41000000015</v>
      </c>
      <c r="CV82" s="234">
        <f t="shared" si="345"/>
        <v>845238.91999999993</v>
      </c>
      <c r="CW82" s="234">
        <f t="shared" si="345"/>
        <v>869255</v>
      </c>
      <c r="CX82" s="234">
        <f t="shared" si="345"/>
        <v>597693.72999999998</v>
      </c>
      <c r="CY82" s="234">
        <f t="shared" si="346"/>
        <v>689812</v>
      </c>
      <c r="CZ82" s="234">
        <f t="shared" si="346"/>
        <v>1001636</v>
      </c>
      <c r="DA82" s="234">
        <f t="shared" si="346"/>
        <v>875123</v>
      </c>
      <c r="DB82" s="393">
        <f t="shared" si="346"/>
        <v>1543430</v>
      </c>
      <c r="DC82" s="393">
        <f t="shared" si="346"/>
        <v>1473906</v>
      </c>
      <c r="DD82" s="393">
        <f t="shared" si="346"/>
        <v>196756</v>
      </c>
      <c r="DE82" s="393">
        <f t="shared" si="346"/>
        <v>174860</v>
      </c>
      <c r="DF82" s="393">
        <f t="shared" si="346"/>
        <v>-646276</v>
      </c>
      <c r="DG82" s="393">
        <f t="shared" si="346"/>
        <v>-116276</v>
      </c>
      <c r="DH82" s="393">
        <f t="shared" si="346"/>
        <v>-388205</v>
      </c>
      <c r="DI82" s="393">
        <f t="shared" si="347"/>
        <v>-708969</v>
      </c>
      <c r="DJ82" s="393">
        <f t="shared" si="347"/>
        <v>-367338</v>
      </c>
      <c r="DK82" s="393">
        <f t="shared" si="347"/>
        <v>-530756</v>
      </c>
      <c r="DL82" s="393">
        <f t="shared" si="347"/>
        <v>-720003</v>
      </c>
      <c r="DM82" s="393">
        <f t="shared" si="347"/>
        <v>83906</v>
      </c>
      <c r="DN82" s="393">
        <f t="shared" si="347"/>
        <v>-251688</v>
      </c>
      <c r="DO82" s="393">
        <f t="shared" si="347"/>
        <v>717792</v>
      </c>
      <c r="DP82" s="393">
        <f t="shared" si="347"/>
        <v>1074248</v>
      </c>
      <c r="DQ82" s="393">
        <f t="shared" si="347"/>
        <v>-359818</v>
      </c>
      <c r="DR82" s="393"/>
      <c r="DS82" s="393"/>
      <c r="DT82" s="393"/>
      <c r="DU82" s="393"/>
      <c r="DV82" s="393"/>
      <c r="DW82" s="393"/>
      <c r="DX82" s="393"/>
      <c r="DY82" s="393"/>
      <c r="DZ82" s="393"/>
      <c r="EA82" s="329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8692350</v>
      </c>
    </row>
    <row r="83" spans="1:132" s="31" customFormat="1" ht="15">
      <c r="A83" s="139"/>
      <c r="B83" s="32" t="s">
        <v>142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299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299">
        <v>3298074</v>
      </c>
      <c r="BI83" s="473">
        <v>3962283</v>
      </c>
      <c r="BJ83" s="536">
        <v>4365976</v>
      </c>
      <c r="BK83" s="299">
        <v>3539060</v>
      </c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43"/>
        <v>-4535882.1100000003</v>
      </c>
      <c r="BV83" s="93">
        <f t="shared" si="343"/>
        <v>-289784.32000000007</v>
      </c>
      <c r="BW83" s="93">
        <f t="shared" si="343"/>
        <v>-19811.850000000093</v>
      </c>
      <c r="BX83" s="93">
        <f t="shared" si="343"/>
        <v>-817803.28000000014</v>
      </c>
      <c r="BY83" s="93">
        <f t="shared" si="343"/>
        <v>-234554.09999999998</v>
      </c>
      <c r="BZ83" s="93">
        <f t="shared" si="343"/>
        <v>-195812.89999999999</v>
      </c>
      <c r="CA83" s="93">
        <f t="shared" si="343"/>
        <v>-81678.859999999986</v>
      </c>
      <c r="CB83" s="93">
        <f t="shared" si="343"/>
        <v>-10980.479999999981</v>
      </c>
      <c r="CC83" s="93">
        <f t="shared" si="343"/>
        <v>-196202.57999999996</v>
      </c>
      <c r="CD83" s="393">
        <f t="shared" si="343"/>
        <v>-435673.46999999974</v>
      </c>
      <c r="CE83" s="416">
        <f t="shared" si="344"/>
        <v>-155380</v>
      </c>
      <c r="CF83" s="93">
        <f t="shared" si="344"/>
        <v>235200.41000000015</v>
      </c>
      <c r="CG83" s="93">
        <f t="shared" si="344"/>
        <v>458189.78000000026</v>
      </c>
      <c r="CH83" s="93">
        <f t="shared" si="344"/>
        <v>-17343.320000000065</v>
      </c>
      <c r="CI83" s="93">
        <f t="shared" si="344"/>
        <v>-237592.58000000007</v>
      </c>
      <c r="CJ83" s="234">
        <f t="shared" si="344"/>
        <v>-29847.759999999951</v>
      </c>
      <c r="CK83" s="234">
        <f t="shared" si="344"/>
        <v>66498.229999999981</v>
      </c>
      <c r="CL83" s="234">
        <f t="shared" si="344"/>
        <v>157435.51999999999</v>
      </c>
      <c r="CM83" s="234">
        <f t="shared" si="344"/>
        <v>84626.659999999974</v>
      </c>
      <c r="CN83" s="234">
        <f t="shared" si="344"/>
        <v>-194109</v>
      </c>
      <c r="CO83" s="234">
        <f t="shared" si="345"/>
        <v>139997.33999999997</v>
      </c>
      <c r="CP83" s="393">
        <f t="shared" si="345"/>
        <v>628765.37999999989</v>
      </c>
      <c r="CQ83" s="355">
        <f t="shared" si="345"/>
        <v>557999</v>
      </c>
      <c r="CR83" s="234">
        <f t="shared" si="345"/>
        <v>795826</v>
      </c>
      <c r="CS83" s="234">
        <f t="shared" si="345"/>
        <v>471430.04999999981</v>
      </c>
      <c r="CT83" s="234">
        <f t="shared" si="345"/>
        <v>835422.59000000008</v>
      </c>
      <c r="CU83" s="234">
        <f t="shared" si="345"/>
        <v>453324.62000000011</v>
      </c>
      <c r="CV83" s="234">
        <f t="shared" si="345"/>
        <v>282217.44</v>
      </c>
      <c r="CW83" s="234">
        <f t="shared" si="345"/>
        <v>385402</v>
      </c>
      <c r="CX83" s="234">
        <f t="shared" si="345"/>
        <v>149309.88</v>
      </c>
      <c r="CY83" s="234">
        <f t="shared" si="346"/>
        <v>216095</v>
      </c>
      <c r="CZ83" s="234">
        <f t="shared" si="346"/>
        <v>517863</v>
      </c>
      <c r="DA83" s="234">
        <f t="shared" si="346"/>
        <v>490173</v>
      </c>
      <c r="DB83" s="393">
        <f t="shared" si="346"/>
        <v>769283</v>
      </c>
      <c r="DC83" s="393">
        <f t="shared" si="346"/>
        <v>517664</v>
      </c>
      <c r="DD83" s="393">
        <f t="shared" si="346"/>
        <v>281363</v>
      </c>
      <c r="DE83" s="393">
        <f t="shared" si="346"/>
        <v>329507</v>
      </c>
      <c r="DF83" s="393">
        <f t="shared" si="346"/>
        <v>-197075</v>
      </c>
      <c r="DG83" s="393">
        <f t="shared" si="346"/>
        <v>-63914</v>
      </c>
      <c r="DH83" s="393">
        <f t="shared" si="346"/>
        <v>49338</v>
      </c>
      <c r="DI83" s="393">
        <f t="shared" si="347"/>
        <v>-290521</v>
      </c>
      <c r="DJ83" s="393">
        <f t="shared" si="347"/>
        <v>-39514</v>
      </c>
      <c r="DK83" s="393">
        <f t="shared" si="347"/>
        <v>-138617</v>
      </c>
      <c r="DL83" s="393">
        <f t="shared" si="347"/>
        <v>-196618</v>
      </c>
      <c r="DM83" s="393">
        <f t="shared" si="347"/>
        <v>-52486</v>
      </c>
      <c r="DN83" s="393">
        <f t="shared" si="347"/>
        <v>-25045</v>
      </c>
      <c r="DO83" s="393">
        <f t="shared" si="347"/>
        <v>177679</v>
      </c>
      <c r="DP83" s="393">
        <f t="shared" si="347"/>
        <v>541295</v>
      </c>
      <c r="DQ83" s="393">
        <f t="shared" si="347"/>
        <v>-23035</v>
      </c>
      <c r="DR83" s="393"/>
      <c r="DS83" s="393"/>
      <c r="DT83" s="393"/>
      <c r="DU83" s="393"/>
      <c r="DV83" s="393"/>
      <c r="DW83" s="393"/>
      <c r="DX83" s="393"/>
      <c r="DY83" s="393"/>
      <c r="DZ83" s="393"/>
      <c r="EA83" s="329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3539060</v>
      </c>
    </row>
    <row r="84" spans="1:132" s="31" customFormat="1" ht="15">
      <c r="A84" s="139"/>
      <c r="B84" s="32" t="s">
        <v>143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299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299">
        <v>2475681</v>
      </c>
      <c r="BI84" s="473">
        <v>2454356</v>
      </c>
      <c r="BJ84" s="536">
        <v>2569781</v>
      </c>
      <c r="BK84" s="299">
        <v>2528155</v>
      </c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43"/>
        <v>-2209954.2000000002</v>
      </c>
      <c r="BV84" s="93">
        <f t="shared" si="343"/>
        <v>-450117.72999999998</v>
      </c>
      <c r="BW84" s="93">
        <f t="shared" si="343"/>
        <v>6512.1100000001024</v>
      </c>
      <c r="BX84" s="93">
        <f t="shared" si="343"/>
        <v>-258092.02000000002</v>
      </c>
      <c r="BY84" s="93">
        <f t="shared" si="343"/>
        <v>-50701.579999999958</v>
      </c>
      <c r="BZ84" s="93">
        <f t="shared" si="343"/>
        <v>-200825.8899999999</v>
      </c>
      <c r="CA84" s="93">
        <f t="shared" si="343"/>
        <v>-28912.590000000084</v>
      </c>
      <c r="CB84" s="93">
        <f t="shared" si="343"/>
        <v>-284631</v>
      </c>
      <c r="CC84" s="93">
        <f t="shared" si="343"/>
        <v>-33200.030000000028</v>
      </c>
      <c r="CD84" s="393">
        <f t="shared" si="343"/>
        <v>-314143.79000000004</v>
      </c>
      <c r="CE84" s="416">
        <f t="shared" si="344"/>
        <v>20244.449999999953</v>
      </c>
      <c r="CF84" s="93">
        <f t="shared" si="344"/>
        <v>132052.97999999998</v>
      </c>
      <c r="CG84" s="93">
        <f t="shared" si="344"/>
        <v>233643.39000000013</v>
      </c>
      <c r="CH84" s="93">
        <f t="shared" si="344"/>
        <v>212528.04000000004</v>
      </c>
      <c r="CI84" s="93">
        <f t="shared" si="344"/>
        <v>-27020.699999999953</v>
      </c>
      <c r="CJ84" s="234">
        <f t="shared" si="344"/>
        <v>50497.439999999944</v>
      </c>
      <c r="CK84" s="234">
        <f t="shared" si="344"/>
        <v>54299.989999999991</v>
      </c>
      <c r="CL84" s="234">
        <f t="shared" si="344"/>
        <v>-1398.8800000000047</v>
      </c>
      <c r="CM84" s="234">
        <f t="shared" si="344"/>
        <v>24371.060000000056</v>
      </c>
      <c r="CN84" s="234">
        <f t="shared" si="344"/>
        <v>78100</v>
      </c>
      <c r="CO84" s="234">
        <f t="shared" si="345"/>
        <v>27212.530000000028</v>
      </c>
      <c r="CP84" s="393">
        <f t="shared" si="345"/>
        <v>317858.51000000001</v>
      </c>
      <c r="CQ84" s="355">
        <f t="shared" si="345"/>
        <v>236374</v>
      </c>
      <c r="CR84" s="234">
        <f t="shared" si="345"/>
        <v>403976</v>
      </c>
      <c r="CS84" s="234">
        <f t="shared" si="345"/>
        <v>154632.14999999991</v>
      </c>
      <c r="CT84" s="234">
        <f t="shared" si="345"/>
        <v>717968.81000000006</v>
      </c>
      <c r="CU84" s="234">
        <f t="shared" si="345"/>
        <v>311823.17999999993</v>
      </c>
      <c r="CV84" s="234">
        <f t="shared" si="345"/>
        <v>439057.56000000006</v>
      </c>
      <c r="CW84" s="234">
        <f t="shared" si="345"/>
        <v>377039</v>
      </c>
      <c r="CX84" s="234">
        <f t="shared" si="345"/>
        <v>1213209.8199999998</v>
      </c>
      <c r="CY84" s="234">
        <f t="shared" si="346"/>
        <v>606472</v>
      </c>
      <c r="CZ84" s="234">
        <f t="shared" si="346"/>
        <v>298007</v>
      </c>
      <c r="DA84" s="234">
        <f t="shared" si="346"/>
        <v>687636</v>
      </c>
      <c r="DB84" s="393">
        <f t="shared" si="346"/>
        <v>534937</v>
      </c>
      <c r="DC84" s="393">
        <f t="shared" si="346"/>
        <v>1245100</v>
      </c>
      <c r="DD84" s="393">
        <f t="shared" si="346"/>
        <v>903322</v>
      </c>
      <c r="DE84" s="393">
        <f t="shared" si="346"/>
        <v>916981</v>
      </c>
      <c r="DF84" s="393">
        <f t="shared" si="346"/>
        <v>-120242</v>
      </c>
      <c r="DG84" s="393">
        <f t="shared" si="346"/>
        <v>985012</v>
      </c>
      <c r="DH84" s="393">
        <f t="shared" si="346"/>
        <v>190463</v>
      </c>
      <c r="DI84" s="393">
        <f t="shared" si="347"/>
        <v>356483</v>
      </c>
      <c r="DJ84" s="393">
        <f t="shared" si="347"/>
        <v>-563404</v>
      </c>
      <c r="DK84" s="393">
        <f t="shared" si="347"/>
        <v>-381917</v>
      </c>
      <c r="DL84" s="393">
        <f t="shared" si="347"/>
        <v>-176443</v>
      </c>
      <c r="DM84" s="393">
        <f t="shared" si="347"/>
        <v>-319659</v>
      </c>
      <c r="DN84" s="393">
        <f t="shared" si="347"/>
        <v>240930</v>
      </c>
      <c r="DO84" s="393">
        <f t="shared" si="347"/>
        <v>-843701</v>
      </c>
      <c r="DP84" s="393">
        <f t="shared" si="347"/>
        <v>-503484</v>
      </c>
      <c r="DQ84" s="393">
        <f t="shared" si="347"/>
        <v>-329173</v>
      </c>
      <c r="DR84" s="393"/>
      <c r="DS84" s="393"/>
      <c r="DT84" s="393"/>
      <c r="DU84" s="393"/>
      <c r="DV84" s="393"/>
      <c r="DW84" s="393"/>
      <c r="DX84" s="393"/>
      <c r="DY84" s="393"/>
      <c r="DZ84" s="393"/>
      <c r="EA84" s="329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2528155</v>
      </c>
    </row>
    <row r="85" spans="1:132" s="123" customFormat="1" ht="15">
      <c r="A85" s="140"/>
      <c r="B85" s="32" t="s">
        <v>144</v>
      </c>
      <c r="C85" s="124">
        <f>SUM(C80:C84)</f>
        <v>50524885.370000005</v>
      </c>
      <c r="D85" s="125">
        <f t="shared" si="348" ref="D85:EB92">SUM(D80:D84)</f>
        <v>30829642.719999999</v>
      </c>
      <c r="E85" s="125">
        <f t="shared" si="348"/>
        <v>18995575.689999998</v>
      </c>
      <c r="F85" s="125">
        <f t="shared" si="348"/>
        <v>11683573.01</v>
      </c>
      <c r="G85" s="125">
        <f t="shared" si="348"/>
        <v>8352256.5</v>
      </c>
      <c r="H85" s="125">
        <f t="shared" si="348"/>
        <v>7634014.1100000003</v>
      </c>
      <c r="I85" s="125">
        <f t="shared" si="348"/>
        <v>7640611.4500000002</v>
      </c>
      <c r="J85" s="125">
        <f t="shared" si="348"/>
        <v>10418189.810000001</v>
      </c>
      <c r="K85" s="125">
        <f t="shared" si="348"/>
        <v>16998924.130000003</v>
      </c>
      <c r="L85" s="127">
        <f t="shared" si="348"/>
        <v>42605280.620000005</v>
      </c>
      <c r="M85" s="125">
        <f t="shared" si="348"/>
        <v>45994176.099999994</v>
      </c>
      <c r="N85" s="125">
        <f t="shared" si="348"/>
        <v>40969149.330000006</v>
      </c>
      <c r="O85" s="134">
        <f t="shared" si="348"/>
        <v>36463990.980000004</v>
      </c>
      <c r="P85" s="125">
        <f t="shared" si="348"/>
        <v>31650184.969999995</v>
      </c>
      <c r="Q85" s="134">
        <f t="shared" si="348"/>
        <v>21735266.59</v>
      </c>
      <c r="R85" s="134">
        <f t="shared" si="348"/>
        <v>10170587.66</v>
      </c>
      <c r="S85" s="134">
        <f t="shared" si="348"/>
        <v>7930429.5600000005</v>
      </c>
      <c r="T85" s="134">
        <f t="shared" si="348"/>
        <v>6440438.6399999987</v>
      </c>
      <c r="U85" s="134">
        <f t="shared" si="348"/>
        <v>7470620.7799999993</v>
      </c>
      <c r="V85" s="134">
        <f t="shared" si="348"/>
        <v>8758047</v>
      </c>
      <c r="W85" s="134">
        <f t="shared" si="348"/>
        <v>15699345.270000001</v>
      </c>
      <c r="X85" s="127">
        <f t="shared" si="348"/>
        <v>33910784.680000007</v>
      </c>
      <c r="Y85" s="134">
        <f t="shared" si="348"/>
        <v>48331801</v>
      </c>
      <c r="Z85" s="134">
        <f t="shared" si="348"/>
        <v>50462181</v>
      </c>
      <c r="AA85" s="134">
        <f t="shared" si="348"/>
        <v>47776439.230000004</v>
      </c>
      <c r="AB85" s="134">
        <f t="shared" si="348"/>
        <v>30846216.600000001</v>
      </c>
      <c r="AC85" s="134">
        <f t="shared" si="348"/>
        <v>17589185.289999999</v>
      </c>
      <c r="AD85" s="134">
        <f t="shared" si="348"/>
        <v>10468563.01</v>
      </c>
      <c r="AE85" s="134">
        <f t="shared" si="348"/>
        <v>8368003</v>
      </c>
      <c r="AF85" s="134">
        <f t="shared" si="348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0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0">
        <v>55551823</v>
      </c>
      <c r="BI85" s="474">
        <v>68631092</v>
      </c>
      <c r="BJ85" s="537">
        <v>72396695</v>
      </c>
      <c r="BK85" s="300">
        <v>60951273</v>
      </c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12"/>
        <v>-14060894.390000001</v>
      </c>
      <c r="BV85" s="128">
        <f t="shared" si="349" ref="BV85:BX85">SUM(BV80:BV84)</f>
        <v>820542.2499999986</v>
      </c>
      <c r="BW85" s="128">
        <f t="shared" si="349"/>
        <v>2739690.9000000004</v>
      </c>
      <c r="BX85" s="128">
        <f t="shared" si="349"/>
        <v>-1512985.3500000003</v>
      </c>
      <c r="BY85" s="128">
        <f t="shared" si="350" ref="BY85">SUM(BY80:BY84)</f>
        <v>-421826.93999999989</v>
      </c>
      <c r="BZ85" s="128">
        <f t="shared" si="351" ref="BZ85:CH85">SUM(BZ80:BZ84)</f>
        <v>-1193575.4700000002</v>
      </c>
      <c r="CA85" s="128">
        <f t="shared" si="351"/>
        <v>-169990.67000000033</v>
      </c>
      <c r="CB85" s="128">
        <f t="shared" si="351"/>
        <v>-1660142.8099999998</v>
      </c>
      <c r="CC85" s="128">
        <f t="shared" si="351"/>
        <v>-1299578.8599999996</v>
      </c>
      <c r="CD85" s="394">
        <f t="shared" si="351"/>
        <v>-8694495.9399999976</v>
      </c>
      <c r="CE85" s="417">
        <f t="shared" si="351"/>
        <v>2337624.8999999985</v>
      </c>
      <c r="CF85" s="128">
        <f t="shared" si="351"/>
        <v>9493031.6699999999</v>
      </c>
      <c r="CG85" s="128">
        <f t="shared" si="351"/>
        <v>11312448.25</v>
      </c>
      <c r="CH85" s="128">
        <f t="shared" si="351"/>
        <v>-803968.36999999918</v>
      </c>
      <c r="CI85" s="128">
        <f t="shared" si="352" ref="CI85:CJ85">SUM(CI80:CI84)</f>
        <v>-4146081.2999999998</v>
      </c>
      <c r="CJ85" s="235">
        <f t="shared" si="352"/>
        <v>297975.34999999934</v>
      </c>
      <c r="CK85" s="235">
        <f t="shared" si="353" ref="CK85:CL85">SUM(CK80:CK84)</f>
        <v>437573.44</v>
      </c>
      <c r="CL85" s="235">
        <f t="shared" si="353"/>
        <v>1341862.27</v>
      </c>
      <c r="CM85" s="235">
        <f t="shared" si="354" ref="CM85">SUM(CM80:CM84)</f>
        <v>732978.2200000002</v>
      </c>
      <c r="CN85" s="235">
        <f t="shared" si="355" ref="CN85:CO85">SUM(CN80:CN84)</f>
        <v>-185000</v>
      </c>
      <c r="CO85" s="235">
        <f t="shared" si="355"/>
        <v>3165605.7299999995</v>
      </c>
      <c r="CP85" s="394">
        <f t="shared" si="356" ref="CP85:CQ85">SUM(CP80:CP84)</f>
        <v>11125915.319999998</v>
      </c>
      <c r="CQ85" s="356">
        <f t="shared" si="356"/>
        <v>8621783</v>
      </c>
      <c r="CR85" s="235">
        <f t="shared" si="357" ref="CR85">SUM(CR80:CR84)</f>
        <v>13367623</v>
      </c>
      <c r="CS85" s="235">
        <f t="shared" si="358" ref="CS85">SUM(CS80:CS84)</f>
        <v>9881031.7700000014</v>
      </c>
      <c r="CT85" s="235">
        <f t="shared" si="359" ref="CT85">SUM(CT80:CT84)</f>
        <v>11419467.4</v>
      </c>
      <c r="CU85" s="235">
        <f t="shared" si="360" ref="CU85">SUM(CU80:CU84)</f>
        <v>8203860.71</v>
      </c>
      <c r="CV85" s="235">
        <f t="shared" si="361" ref="CV85">SUM(CV80:CV84)</f>
        <v>4955183.9900000002</v>
      </c>
      <c r="CW85" s="235">
        <f t="shared" si="362" ref="CW85">SUM(CW80:CW84)</f>
        <v>4860313</v>
      </c>
      <c r="CX85" s="235">
        <f t="shared" si="363" ref="CX85">SUM(CX80:CX84)</f>
        <v>4249476.0899999999</v>
      </c>
      <c r="CY85" s="235">
        <f t="shared" si="364" ref="CY85">SUM(CY80:CY84)</f>
        <v>4384741</v>
      </c>
      <c r="CZ85" s="235">
        <f t="shared" si="365" ref="CZ85">SUM(CZ80:CZ84)</f>
        <v>5721088</v>
      </c>
      <c r="DA85" s="235">
        <f t="shared" si="366" ref="DA85">SUM(DA80:DA84)</f>
        <v>4477439</v>
      </c>
      <c r="DB85" s="394">
        <f t="shared" si="367" ref="DB85">SUM(DB80:DB84)</f>
        <v>8586602</v>
      </c>
      <c r="DC85" s="394">
        <f t="shared" si="368" ref="DC85">SUM(DC80:DC84)</f>
        <v>11053769</v>
      </c>
      <c r="DD85" s="394">
        <f t="shared" si="369" ref="DD85">SUM(DD80:DD84)</f>
        <v>1097944</v>
      </c>
      <c r="DE85" s="394">
        <f t="shared" si="370" ref="DE85">SUM(DE80:DE84)</f>
        <v>4171661</v>
      </c>
      <c r="DF85" s="394">
        <f t="shared" si="371" ref="DF85:DG85">SUM(DF80:DF84)</f>
        <v>-2306967</v>
      </c>
      <c r="DG85" s="394">
        <f t="shared" si="371"/>
        <v>-2373766</v>
      </c>
      <c r="DH85" s="394">
        <f t="shared" si="372" ref="DH85">SUM(DH80:DH84)</f>
        <v>-2322273</v>
      </c>
      <c r="DI85" s="394">
        <f t="shared" si="373" ref="DI85">SUM(DI80:DI84)</f>
        <v>-3567521</v>
      </c>
      <c r="DJ85" s="394">
        <f t="shared" si="374" ref="DJ85:DK85">SUM(DJ80:DJ84)</f>
        <v>-2743779</v>
      </c>
      <c r="DK85" s="394">
        <f t="shared" si="374"/>
        <v>-3805603</v>
      </c>
      <c r="DL85" s="394">
        <f t="shared" si="375" ref="DL85:DM85">SUM(DL80:DL84)</f>
        <v>-4472401</v>
      </c>
      <c r="DM85" s="394">
        <f t="shared" si="375"/>
        <v>587554</v>
      </c>
      <c r="DN85" s="394">
        <f t="shared" si="376" ref="DN85:DO85">SUM(DN80:DN84)</f>
        <v>1928521</v>
      </c>
      <c r="DO85" s="394">
        <f t="shared" si="376"/>
        <v>623739</v>
      </c>
      <c r="DP85" s="394">
        <f t="shared" si="377" ref="DP85:DQ85">SUM(DP80:DP84)</f>
        <v>7468947</v>
      </c>
      <c r="DQ85" s="394">
        <f t="shared" si="377"/>
        <v>-877859</v>
      </c>
      <c r="DR85" s="394"/>
      <c r="DS85" s="394"/>
      <c r="DT85" s="394"/>
      <c r="DU85" s="394"/>
      <c r="DV85" s="394"/>
      <c r="DW85" s="394"/>
      <c r="DX85" s="394"/>
      <c r="DY85" s="394"/>
      <c r="DZ85" s="394"/>
      <c r="EA85" s="330"/>
      <c r="EB85" s="126">
        <f t="shared" si="348"/>
        <v>60951273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70"/>
      <c r="BJ86" s="534"/>
      <c r="BK86" s="297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91"/>
      <c r="CQ86" s="353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391"/>
      <c r="DC86" s="391"/>
      <c r="DD86" s="391"/>
      <c r="DE86" s="391"/>
      <c r="DF86" s="391"/>
      <c r="DG86" s="391"/>
      <c r="DH86" s="391"/>
      <c r="DI86" s="391"/>
      <c r="DJ86" s="391"/>
      <c r="DK86" s="391"/>
      <c r="DL86" s="391"/>
      <c r="DM86" s="391"/>
      <c r="DN86" s="391"/>
      <c r="DO86" s="391"/>
      <c r="DP86" s="391"/>
      <c r="DQ86" s="391"/>
      <c r="DR86" s="391"/>
      <c r="DS86" s="391"/>
      <c r="DT86" s="391"/>
      <c r="DU86" s="391"/>
      <c r="DV86" s="391"/>
      <c r="DW86" s="391"/>
      <c r="DX86" s="391"/>
      <c r="DY86" s="391"/>
      <c r="DZ86" s="391"/>
      <c r="EA86" s="329"/>
      <c r="EB86" s="43"/>
    </row>
    <row r="87" spans="1:132" s="31" customFormat="1" ht="15">
      <c r="A87" s="139"/>
      <c r="B87" s="32" t="s">
        <v>139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>
        <v>215408</v>
      </c>
      <c r="BI87" s="473">
        <v>271338</v>
      </c>
      <c r="BJ87" s="536">
        <v>290839</v>
      </c>
      <c r="BK87" s="299">
        <v>238286</v>
      </c>
      <c r="BL87" s="28"/>
      <c r="BM87" s="192"/>
      <c r="BN87" s="192"/>
      <c r="BO87" s="28"/>
      <c r="BP87" s="192"/>
      <c r="BQ87" s="192"/>
      <c r="BR87" s="192"/>
      <c r="BS87" s="192"/>
      <c r="BT87" s="92"/>
      <c r="BU87" s="164">
        <f t="shared" si="378" ref="BU87:CD91">O87-C87</f>
        <v>270409.08999999997</v>
      </c>
      <c r="BV87" s="93">
        <f t="shared" si="378"/>
        <v>239057.22</v>
      </c>
      <c r="BW87" s="93">
        <f t="shared" si="378"/>
        <v>158306.97</v>
      </c>
      <c r="BX87" s="93">
        <f t="shared" si="378"/>
        <v>68028.039999999994</v>
      </c>
      <c r="BY87" s="93">
        <f t="shared" si="378"/>
        <v>43528.879999999997</v>
      </c>
      <c r="BZ87" s="93">
        <f t="shared" si="378"/>
        <v>32893.459999999999</v>
      </c>
      <c r="CA87" s="93">
        <f t="shared" si="378"/>
        <v>35030.489999999998</v>
      </c>
      <c r="CB87" s="93">
        <f t="shared" si="378"/>
        <v>50497.32</v>
      </c>
      <c r="CC87" s="93">
        <f t="shared" si="378"/>
        <v>101508.63</v>
      </c>
      <c r="CD87" s="393">
        <f t="shared" si="378"/>
        <v>167441.71999999997</v>
      </c>
      <c r="CE87" s="416">
        <f t="shared" si="379" ref="CE87:CN91">Y87-M87</f>
        <v>253181.29999999999</v>
      </c>
      <c r="CF87" s="93">
        <f t="shared" si="379"/>
        <v>214347.59</v>
      </c>
      <c r="CG87" s="93">
        <f t="shared" si="379"/>
        <v>7154.0900000000256</v>
      </c>
      <c r="CH87" s="93">
        <f t="shared" si="379"/>
        <v>-64769.440000000002</v>
      </c>
      <c r="CI87" s="93">
        <f t="shared" si="379"/>
        <v>-62807.790000000008</v>
      </c>
      <c r="CJ87" s="234">
        <f t="shared" si="379"/>
        <v>-14802.929999999993</v>
      </c>
      <c r="CK87" s="234">
        <f t="shared" si="379"/>
        <v>-7919.5</v>
      </c>
      <c r="CL87" s="234">
        <f t="shared" si="379"/>
        <v>-1214.7400000000016</v>
      </c>
      <c r="CM87" s="234">
        <f t="shared" si="379"/>
        <v>-2551.3099999999977</v>
      </c>
      <c r="CN87" s="234">
        <f t="shared" si="379"/>
        <v>-12613</v>
      </c>
      <c r="CO87" s="234">
        <f t="shared" si="380" ref="CO87:CX91">AI87-W87</f>
        <v>-7522.3800000000047</v>
      </c>
      <c r="CP87" s="393">
        <f t="shared" si="380"/>
        <v>33218.950000000012</v>
      </c>
      <c r="CQ87" s="355">
        <f t="shared" si="380"/>
        <v>6938</v>
      </c>
      <c r="CR87" s="234">
        <f t="shared" si="380"/>
        <v>57004</v>
      </c>
      <c r="CS87" s="234">
        <f t="shared" si="380"/>
        <v>23506.539999999979</v>
      </c>
      <c r="CT87" s="234">
        <f t="shared" si="380"/>
        <v>18924.779999999999</v>
      </c>
      <c r="CU87" s="234">
        <f t="shared" si="380"/>
        <v>10432.779999999999</v>
      </c>
      <c r="CV87" s="234">
        <f t="shared" si="380"/>
        <v>-64.05000000000291</v>
      </c>
      <c r="CW87" s="234">
        <f t="shared" si="380"/>
        <v>4960</v>
      </c>
      <c r="CX87" s="234">
        <f t="shared" si="380"/>
        <v>1492.8100000000013</v>
      </c>
      <c r="CY87" s="234">
        <f t="shared" si="381" ref="CY87:DH91">AS87-AG87</f>
        <v>15089</v>
      </c>
      <c r="CZ87" s="234">
        <f t="shared" si="381"/>
        <v>25287</v>
      </c>
      <c r="DA87" s="234">
        <f t="shared" si="381"/>
        <v>-96953</v>
      </c>
      <c r="DB87" s="393">
        <f t="shared" si="381"/>
        <v>-209517</v>
      </c>
      <c r="DC87" s="393">
        <f t="shared" si="381"/>
        <v>-206223</v>
      </c>
      <c r="DD87" s="393">
        <f t="shared" si="381"/>
        <v>-21358</v>
      </c>
      <c r="DE87" s="393">
        <f t="shared" si="381"/>
        <v>33001</v>
      </c>
      <c r="DF87" s="393">
        <f t="shared" si="381"/>
        <v>18454</v>
      </c>
      <c r="DG87" s="393">
        <f t="shared" si="381"/>
        <v>1699</v>
      </c>
      <c r="DH87" s="393">
        <f t="shared" si="381"/>
        <v>3081</v>
      </c>
      <c r="DI87" s="393">
        <f t="shared" si="382" ref="DI87:DQ91">BC87-AQ87</f>
        <v>-2316</v>
      </c>
      <c r="DJ87" s="393">
        <f t="shared" si="382"/>
        <v>2327</v>
      </c>
      <c r="DK87" s="393">
        <f t="shared" si="382"/>
        <v>-10256</v>
      </c>
      <c r="DL87" s="393">
        <f t="shared" si="382"/>
        <v>-13101</v>
      </c>
      <c r="DM87" s="393">
        <f t="shared" si="382"/>
        <v>107285</v>
      </c>
      <c r="DN87" s="393">
        <f t="shared" si="382"/>
        <v>202941</v>
      </c>
      <c r="DO87" s="393">
        <f t="shared" si="382"/>
        <v>179121</v>
      </c>
      <c r="DP87" s="393">
        <f t="shared" si="382"/>
        <v>-44104</v>
      </c>
      <c r="DQ87" s="393">
        <f t="shared" si="382"/>
        <v>-99847</v>
      </c>
      <c r="DR87" s="393"/>
      <c r="DS87" s="393"/>
      <c r="DT87" s="393"/>
      <c r="DU87" s="393"/>
      <c r="DV87" s="393"/>
      <c r="DW87" s="393"/>
      <c r="DX87" s="393"/>
      <c r="DY87" s="393"/>
      <c r="DZ87" s="393"/>
      <c r="EA87" s="329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238286</v>
      </c>
    </row>
    <row r="88" spans="1:132" s="31" customFormat="1" ht="15">
      <c r="A88" s="139"/>
      <c r="B88" s="32" t="s">
        <v>140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>
        <v>29849</v>
      </c>
      <c r="BI88" s="473">
        <v>35094</v>
      </c>
      <c r="BJ88" s="536">
        <v>39607</v>
      </c>
      <c r="BK88" s="299">
        <v>31088</v>
      </c>
      <c r="BL88" s="28"/>
      <c r="BM88" s="192"/>
      <c r="BN88" s="192"/>
      <c r="BO88" s="28"/>
      <c r="BP88" s="192"/>
      <c r="BQ88" s="192"/>
      <c r="BR88" s="192"/>
      <c r="BS88" s="192"/>
      <c r="BT88" s="92"/>
      <c r="BU88" s="164">
        <f t="shared" si="378"/>
        <v>32621.069999999996</v>
      </c>
      <c r="BV88" s="93">
        <f t="shared" si="378"/>
        <v>31549.909999999996</v>
      </c>
      <c r="BW88" s="93">
        <f t="shared" si="378"/>
        <v>13720.76</v>
      </c>
      <c r="BX88" s="93">
        <f t="shared" si="378"/>
        <v>7328.4300000000003</v>
      </c>
      <c r="BY88" s="93">
        <f t="shared" si="378"/>
        <v>5202.0100000000002</v>
      </c>
      <c r="BZ88" s="93">
        <f t="shared" si="378"/>
        <v>3858.6500000000005</v>
      </c>
      <c r="CA88" s="93">
        <f t="shared" si="378"/>
        <v>3385.2599999999998</v>
      </c>
      <c r="CB88" s="93">
        <f t="shared" si="378"/>
        <v>5381.5200000000004</v>
      </c>
      <c r="CC88" s="93">
        <f t="shared" si="378"/>
        <v>11852.43</v>
      </c>
      <c r="CD88" s="393">
        <f t="shared" si="378"/>
        <v>15936.300000000001</v>
      </c>
      <c r="CE88" s="416">
        <f t="shared" si="379"/>
        <v>26799.68</v>
      </c>
      <c r="CF88" s="93">
        <f t="shared" si="379"/>
        <v>17649.439999999999</v>
      </c>
      <c r="CG88" s="93">
        <f t="shared" si="379"/>
        <v>1418.010000000002</v>
      </c>
      <c r="CH88" s="93">
        <f t="shared" si="379"/>
        <v>-7684.9999999999964</v>
      </c>
      <c r="CI88" s="93">
        <f t="shared" si="379"/>
        <v>-4545.5300000000007</v>
      </c>
      <c r="CJ88" s="234">
        <f t="shared" si="379"/>
        <v>-1460.0199999999995</v>
      </c>
      <c r="CK88" s="234">
        <f t="shared" si="379"/>
        <v>-1006.7200000000003</v>
      </c>
      <c r="CL88" s="234">
        <f t="shared" si="379"/>
        <v>-16.890000000000327</v>
      </c>
      <c r="CM88" s="234">
        <f t="shared" si="379"/>
        <v>14.390000000000327</v>
      </c>
      <c r="CN88" s="234">
        <f t="shared" si="379"/>
        <v>-1128</v>
      </c>
      <c r="CO88" s="234">
        <f t="shared" si="380"/>
        <v>-2313.1299999999992</v>
      </c>
      <c r="CP88" s="393">
        <f t="shared" si="380"/>
        <v>4630.119999999999</v>
      </c>
      <c r="CQ88" s="355">
        <f t="shared" si="380"/>
        <v>1127</v>
      </c>
      <c r="CR88" s="234">
        <f t="shared" si="380"/>
        <v>8704</v>
      </c>
      <c r="CS88" s="234">
        <f t="shared" si="380"/>
        <v>3253.2200000000012</v>
      </c>
      <c r="CT88" s="234">
        <f t="shared" si="380"/>
        <v>2105.7599999999984</v>
      </c>
      <c r="CU88" s="234">
        <f t="shared" si="380"/>
        <v>4471</v>
      </c>
      <c r="CV88" s="234">
        <f t="shared" si="380"/>
        <v>627.60999999999967</v>
      </c>
      <c r="CW88" s="234">
        <f t="shared" si="380"/>
        <v>1062</v>
      </c>
      <c r="CX88" s="234">
        <f t="shared" si="380"/>
        <v>341.07999999999993</v>
      </c>
      <c r="CY88" s="234">
        <f t="shared" si="381"/>
        <v>1319</v>
      </c>
      <c r="CZ88" s="234">
        <f t="shared" si="381"/>
        <v>2186</v>
      </c>
      <c r="DA88" s="234">
        <f t="shared" si="381"/>
        <v>-10723</v>
      </c>
      <c r="DB88" s="393">
        <f t="shared" si="381"/>
        <v>-23997</v>
      </c>
      <c r="DC88" s="393">
        <f t="shared" si="381"/>
        <v>-23114</v>
      </c>
      <c r="DD88" s="393">
        <f t="shared" si="381"/>
        <v>-1873</v>
      </c>
      <c r="DE88" s="393">
        <f t="shared" si="381"/>
        <v>7230</v>
      </c>
      <c r="DF88" s="393">
        <f t="shared" si="381"/>
        <v>2557</v>
      </c>
      <c r="DG88" s="393">
        <f t="shared" si="381"/>
        <v>416</v>
      </c>
      <c r="DH88" s="393">
        <f t="shared" si="381"/>
        <v>-107</v>
      </c>
      <c r="DI88" s="393">
        <f t="shared" si="382"/>
        <v>-558</v>
      </c>
      <c r="DJ88" s="393">
        <f t="shared" si="382"/>
        <v>44</v>
      </c>
      <c r="DK88" s="393">
        <f t="shared" si="382"/>
        <v>-87</v>
      </c>
      <c r="DL88" s="393">
        <f t="shared" si="382"/>
        <v>-356</v>
      </c>
      <c r="DM88" s="393">
        <f t="shared" si="382"/>
        <v>12819</v>
      </c>
      <c r="DN88" s="393">
        <f t="shared" si="382"/>
        <v>25598</v>
      </c>
      <c r="DO88" s="393">
        <f t="shared" si="382"/>
        <v>19097</v>
      </c>
      <c r="DP88" s="393">
        <f t="shared" si="382"/>
        <v>-5530</v>
      </c>
      <c r="DQ88" s="393">
        <f t="shared" si="382"/>
        <v>-15005</v>
      </c>
      <c r="DR88" s="393"/>
      <c r="DS88" s="393"/>
      <c r="DT88" s="393"/>
      <c r="DU88" s="393"/>
      <c r="DV88" s="393"/>
      <c r="DW88" s="393"/>
      <c r="DX88" s="393"/>
      <c r="DY88" s="393"/>
      <c r="DZ88" s="393"/>
      <c r="EA88" s="329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31088</v>
      </c>
    </row>
    <row r="89" spans="1:132" s="31" customFormat="1" ht="15">
      <c r="A89" s="139"/>
      <c r="B89" s="32" t="s">
        <v>141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>
        <v>194878</v>
      </c>
      <c r="BI89" s="473">
        <v>253244</v>
      </c>
      <c r="BJ89" s="536">
        <v>273674</v>
      </c>
      <c r="BK89" s="299">
        <v>205202</v>
      </c>
      <c r="BL89" s="28"/>
      <c r="BM89" s="192"/>
      <c r="BN89" s="192"/>
      <c r="BO89" s="28"/>
      <c r="BP89" s="192"/>
      <c r="BQ89" s="192"/>
      <c r="BR89" s="192"/>
      <c r="BS89" s="192"/>
      <c r="BT89" s="92"/>
      <c r="BU89" s="164">
        <f t="shared" si="378"/>
        <v>120031.18000000001</v>
      </c>
      <c r="BV89" s="93">
        <f t="shared" si="378"/>
        <v>98713.940000000002</v>
      </c>
      <c r="BW89" s="93">
        <f t="shared" si="378"/>
        <v>71388.179999999993</v>
      </c>
      <c r="BX89" s="93">
        <f t="shared" si="378"/>
        <v>38451.990000000005</v>
      </c>
      <c r="BY89" s="93">
        <f t="shared" si="378"/>
        <v>38126.889999999999</v>
      </c>
      <c r="BZ89" s="93">
        <f t="shared" si="378"/>
        <v>35723.139999999999</v>
      </c>
      <c r="CA89" s="93">
        <f t="shared" si="378"/>
        <v>39530.059999999998</v>
      </c>
      <c r="CB89" s="93">
        <f t="shared" si="378"/>
        <v>48607.059999999998</v>
      </c>
      <c r="CC89" s="93">
        <f t="shared" si="378"/>
        <v>74114.809999999998</v>
      </c>
      <c r="CD89" s="393">
        <f t="shared" si="378"/>
        <v>126639.09</v>
      </c>
      <c r="CE89" s="416">
        <f t="shared" si="379"/>
        <v>163016.39999999999</v>
      </c>
      <c r="CF89" s="93">
        <f t="shared" si="379"/>
        <v>142257.26000000001</v>
      </c>
      <c r="CG89" s="93">
        <f t="shared" si="379"/>
        <v>56034.039999999994</v>
      </c>
      <c r="CH89" s="93">
        <f t="shared" si="379"/>
        <v>25892.050000000003</v>
      </c>
      <c r="CI89" s="93">
        <f t="shared" si="379"/>
        <v>5285.9700000000012</v>
      </c>
      <c r="CJ89" s="234">
        <f t="shared" si="379"/>
        <v>23944.339999999997</v>
      </c>
      <c r="CK89" s="234">
        <f t="shared" si="379"/>
        <v>18742.709999999999</v>
      </c>
      <c r="CL89" s="234">
        <f t="shared" si="379"/>
        <v>17626.040000000001</v>
      </c>
      <c r="CM89" s="234">
        <f t="shared" si="379"/>
        <v>17497.110000000001</v>
      </c>
      <c r="CN89" s="234">
        <f t="shared" si="379"/>
        <v>9589</v>
      </c>
      <c r="CO89" s="234">
        <f t="shared" si="380"/>
        <v>17089.449999999997</v>
      </c>
      <c r="CP89" s="393">
        <f t="shared" si="380"/>
        <v>28096.139999999999</v>
      </c>
      <c r="CQ89" s="355">
        <f t="shared" si="380"/>
        <v>27692</v>
      </c>
      <c r="CR89" s="234">
        <f t="shared" si="380"/>
        <v>68406</v>
      </c>
      <c r="CS89" s="234">
        <f t="shared" si="380"/>
        <v>43921</v>
      </c>
      <c r="CT89" s="234">
        <f t="shared" si="380"/>
        <v>36579.759999999995</v>
      </c>
      <c r="CU89" s="234">
        <f t="shared" si="380"/>
        <v>30883.050000000003</v>
      </c>
      <c r="CV89" s="234">
        <f t="shared" si="380"/>
        <v>12025.75</v>
      </c>
      <c r="CW89" s="234">
        <f t="shared" si="380"/>
        <v>24642</v>
      </c>
      <c r="CX89" s="234">
        <f t="shared" si="380"/>
        <v>20889.099999999999</v>
      </c>
      <c r="CY89" s="234">
        <f t="shared" si="381"/>
        <v>10383</v>
      </c>
      <c r="CZ89" s="234">
        <f t="shared" si="381"/>
        <v>21187</v>
      </c>
      <c r="DA89" s="234">
        <f t="shared" si="381"/>
        <v>-83552</v>
      </c>
      <c r="DB89" s="393">
        <f t="shared" si="381"/>
        <v>-133027</v>
      </c>
      <c r="DC89" s="393">
        <f t="shared" si="381"/>
        <v>-102344</v>
      </c>
      <c r="DD89" s="393">
        <f t="shared" si="381"/>
        <v>3718</v>
      </c>
      <c r="DE89" s="393">
        <f t="shared" si="381"/>
        <v>48743</v>
      </c>
      <c r="DF89" s="393">
        <f t="shared" si="381"/>
        <v>17608</v>
      </c>
      <c r="DG89" s="393">
        <f t="shared" si="381"/>
        <v>18841</v>
      </c>
      <c r="DH89" s="393">
        <f t="shared" si="381"/>
        <v>-1672</v>
      </c>
      <c r="DI89" s="393">
        <f t="shared" si="382"/>
        <v>-27863</v>
      </c>
      <c r="DJ89" s="393">
        <f t="shared" si="382"/>
        <v>-15641</v>
      </c>
      <c r="DK89" s="393">
        <f t="shared" si="382"/>
        <v>-4933</v>
      </c>
      <c r="DL89" s="393">
        <f t="shared" si="382"/>
        <v>-15489</v>
      </c>
      <c r="DM89" s="393">
        <f t="shared" si="382"/>
        <v>98579</v>
      </c>
      <c r="DN89" s="393">
        <f t="shared" si="382"/>
        <v>169613</v>
      </c>
      <c r="DO89" s="393">
        <f t="shared" si="382"/>
        <v>146985</v>
      </c>
      <c r="DP89" s="393">
        <f t="shared" si="382"/>
        <v>17112</v>
      </c>
      <c r="DQ89" s="393">
        <f t="shared" si="382"/>
        <v>-64342</v>
      </c>
      <c r="DR89" s="393"/>
      <c r="DS89" s="393"/>
      <c r="DT89" s="393"/>
      <c r="DU89" s="393"/>
      <c r="DV89" s="393"/>
      <c r="DW89" s="393"/>
      <c r="DX89" s="393"/>
      <c r="DY89" s="393"/>
      <c r="DZ89" s="393"/>
      <c r="EA89" s="329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205202</v>
      </c>
    </row>
    <row r="90" spans="1:132" s="31" customFormat="1" ht="1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>
        <v>113429</v>
      </c>
      <c r="BI90" s="473">
        <v>121939</v>
      </c>
      <c r="BJ90" s="536">
        <v>87738</v>
      </c>
      <c r="BK90" s="299">
        <v>73843</v>
      </c>
      <c r="BL90" s="28"/>
      <c r="BM90" s="192"/>
      <c r="BN90" s="192"/>
      <c r="BO90" s="28"/>
      <c r="BP90" s="192"/>
      <c r="BQ90" s="192"/>
      <c r="BR90" s="192"/>
      <c r="BS90" s="192"/>
      <c r="BT90" s="92"/>
      <c r="BU90" s="164">
        <f t="shared" si="378"/>
        <v>29221.049999999999</v>
      </c>
      <c r="BV90" s="93">
        <f t="shared" si="378"/>
        <v>19844.400000000001</v>
      </c>
      <c r="BW90" s="93">
        <f t="shared" si="378"/>
        <v>20247.049999999999</v>
      </c>
      <c r="BX90" s="93">
        <f t="shared" si="378"/>
        <v>6481.6899999999996</v>
      </c>
      <c r="BY90" s="93">
        <f t="shared" si="378"/>
        <v>9477.1900000000005</v>
      </c>
      <c r="BZ90" s="93">
        <f t="shared" si="378"/>
        <v>6791.8999999999996</v>
      </c>
      <c r="CA90" s="93">
        <f t="shared" si="378"/>
        <v>11704.4</v>
      </c>
      <c r="CB90" s="93">
        <f t="shared" si="378"/>
        <v>8020</v>
      </c>
      <c r="CC90" s="93">
        <f t="shared" si="378"/>
        <v>25966.110000000001</v>
      </c>
      <c r="CD90" s="393">
        <f t="shared" si="378"/>
        <v>45509.57</v>
      </c>
      <c r="CE90" s="416">
        <f t="shared" si="379"/>
        <v>52133.949999999997</v>
      </c>
      <c r="CF90" s="93">
        <f t="shared" si="379"/>
        <v>92414.059999999998</v>
      </c>
      <c r="CG90" s="93">
        <f t="shared" si="379"/>
        <v>57922.520000000004</v>
      </c>
      <c r="CH90" s="93">
        <f t="shared" si="379"/>
        <v>34249.279999999999</v>
      </c>
      <c r="CI90" s="93">
        <f t="shared" si="379"/>
        <v>11692.950000000001</v>
      </c>
      <c r="CJ90" s="234">
        <f t="shared" si="379"/>
        <v>14956.720000000001</v>
      </c>
      <c r="CK90" s="234">
        <f t="shared" si="379"/>
        <v>5511.8099999999995</v>
      </c>
      <c r="CL90" s="234">
        <f t="shared" si="379"/>
        <v>7102.9500000000007</v>
      </c>
      <c r="CM90" s="234">
        <f t="shared" si="379"/>
        <v>3799.6000000000004</v>
      </c>
      <c r="CN90" s="234">
        <f t="shared" si="379"/>
        <v>10775</v>
      </c>
      <c r="CO90" s="234">
        <f t="shared" si="380"/>
        <v>18683.889999999999</v>
      </c>
      <c r="CP90" s="393">
        <f t="shared" si="380"/>
        <v>34828.43</v>
      </c>
      <c r="CQ90" s="355">
        <f t="shared" si="380"/>
        <v>52897</v>
      </c>
      <c r="CR90" s="234">
        <f t="shared" si="380"/>
        <v>6220</v>
      </c>
      <c r="CS90" s="234">
        <f t="shared" si="380"/>
        <v>5649.429999999993</v>
      </c>
      <c r="CT90" s="234">
        <f t="shared" si="380"/>
        <v>16488.32</v>
      </c>
      <c r="CU90" s="234">
        <f t="shared" si="380"/>
        <v>13677</v>
      </c>
      <c r="CV90" s="234">
        <f t="shared" si="380"/>
        <v>665.59000000000015</v>
      </c>
      <c r="CW90" s="234">
        <f t="shared" si="380"/>
        <v>2650</v>
      </c>
      <c r="CX90" s="234">
        <f t="shared" si="380"/>
        <v>1485.1499999999996</v>
      </c>
      <c r="CY90" s="234">
        <f t="shared" si="381"/>
        <v>5107</v>
      </c>
      <c r="CZ90" s="234">
        <f t="shared" si="381"/>
        <v>11114</v>
      </c>
      <c r="DA90" s="234">
        <f t="shared" si="381"/>
        <v>-35986</v>
      </c>
      <c r="DB90" s="393">
        <f t="shared" si="381"/>
        <v>-46263</v>
      </c>
      <c r="DC90" s="393">
        <f t="shared" si="381"/>
        <v>-54280</v>
      </c>
      <c r="DD90" s="393">
        <f t="shared" si="381"/>
        <v>6315</v>
      </c>
      <c r="DE90" s="393">
        <f t="shared" si="381"/>
        <v>38592</v>
      </c>
      <c r="DF90" s="393">
        <f t="shared" si="381"/>
        <v>12647</v>
      </c>
      <c r="DG90" s="393">
        <f t="shared" si="381"/>
        <v>8673</v>
      </c>
      <c r="DH90" s="393">
        <f t="shared" si="381"/>
        <v>8374</v>
      </c>
      <c r="DI90" s="393">
        <f t="shared" si="382"/>
        <v>2993</v>
      </c>
      <c r="DJ90" s="393">
        <f t="shared" si="382"/>
        <v>3551</v>
      </c>
      <c r="DK90" s="393">
        <f t="shared" si="382"/>
        <v>-1699</v>
      </c>
      <c r="DL90" s="393">
        <f t="shared" si="382"/>
        <v>-7994</v>
      </c>
      <c r="DM90" s="393">
        <f t="shared" si="382"/>
        <v>53840</v>
      </c>
      <c r="DN90" s="393">
        <f t="shared" si="382"/>
        <v>79354</v>
      </c>
      <c r="DO90" s="393">
        <f t="shared" si="382"/>
        <v>69802</v>
      </c>
      <c r="DP90" s="393">
        <f t="shared" si="382"/>
        <v>-22995</v>
      </c>
      <c r="DQ90" s="393">
        <f t="shared" si="382"/>
        <v>-57542</v>
      </c>
      <c r="DR90" s="393"/>
      <c r="DS90" s="393"/>
      <c r="DT90" s="393"/>
      <c r="DU90" s="393"/>
      <c r="DV90" s="393"/>
      <c r="DW90" s="393"/>
      <c r="DX90" s="393"/>
      <c r="DY90" s="393"/>
      <c r="DZ90" s="393"/>
      <c r="EA90" s="329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73843</v>
      </c>
    </row>
    <row r="91" spans="1:132" s="31" customFormat="1" ht="1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>
        <v>58000</v>
      </c>
      <c r="BI91" s="473">
        <v>111273</v>
      </c>
      <c r="BJ91" s="536">
        <v>82247</v>
      </c>
      <c r="BK91" s="299">
        <v>33169</v>
      </c>
      <c r="BL91" s="28"/>
      <c r="BM91" s="192"/>
      <c r="BN91" s="192"/>
      <c r="BO91" s="28"/>
      <c r="BP91" s="192"/>
      <c r="BQ91" s="192"/>
      <c r="BR91" s="192"/>
      <c r="BS91" s="192"/>
      <c r="BT91" s="92"/>
      <c r="BU91" s="164">
        <f t="shared" si="378"/>
        <v>0</v>
      </c>
      <c r="BV91" s="93">
        <f t="shared" si="378"/>
        <v>0</v>
      </c>
      <c r="BW91" s="93">
        <f t="shared" si="378"/>
        <v>0</v>
      </c>
      <c r="BX91" s="93">
        <f t="shared" si="378"/>
        <v>0</v>
      </c>
      <c r="BY91" s="93">
        <f t="shared" si="378"/>
        <v>0</v>
      </c>
      <c r="BZ91" s="93">
        <f t="shared" si="378"/>
        <v>54.640000000000001</v>
      </c>
      <c r="CA91" s="93">
        <f t="shared" si="378"/>
        <v>545.88</v>
      </c>
      <c r="CB91" s="93">
        <f t="shared" si="378"/>
        <v>1366</v>
      </c>
      <c r="CC91" s="93">
        <f t="shared" si="378"/>
        <v>6611.6199999999999</v>
      </c>
      <c r="CD91" s="393">
        <f t="shared" si="378"/>
        <v>11932.540000000001</v>
      </c>
      <c r="CE91" s="416">
        <f t="shared" si="379"/>
        <v>21871</v>
      </c>
      <c r="CF91" s="93">
        <f t="shared" si="379"/>
        <v>23592</v>
      </c>
      <c r="CG91" s="93">
        <f t="shared" si="379"/>
        <v>19777</v>
      </c>
      <c r="CH91" s="93">
        <f t="shared" si="379"/>
        <v>13863.73</v>
      </c>
      <c r="CI91" s="93">
        <f t="shared" si="379"/>
        <v>8709.9599999999991</v>
      </c>
      <c r="CJ91" s="234">
        <f t="shared" si="379"/>
        <v>6370.2399999999998</v>
      </c>
      <c r="CK91" s="234">
        <f t="shared" si="379"/>
        <v>5285</v>
      </c>
      <c r="CL91" s="234">
        <f t="shared" si="379"/>
        <v>3668.4300000000003</v>
      </c>
      <c r="CM91" s="234">
        <f t="shared" si="379"/>
        <v>4423.1199999999999</v>
      </c>
      <c r="CN91" s="234">
        <f t="shared" si="379"/>
        <v>6349</v>
      </c>
      <c r="CO91" s="234">
        <f t="shared" si="380"/>
        <v>4210.3800000000001</v>
      </c>
      <c r="CP91" s="393">
        <f t="shared" si="380"/>
        <v>11614.459999999999</v>
      </c>
      <c r="CQ91" s="355">
        <f t="shared" si="380"/>
        <v>9841</v>
      </c>
      <c r="CR91" s="234">
        <f t="shared" si="380"/>
        <v>14629</v>
      </c>
      <c r="CS91" s="234">
        <f t="shared" si="380"/>
        <v>61613</v>
      </c>
      <c r="CT91" s="234">
        <f t="shared" si="380"/>
        <v>56616.270000000004</v>
      </c>
      <c r="CU91" s="234">
        <f t="shared" si="380"/>
        <v>49367.040000000001</v>
      </c>
      <c r="CV91" s="234">
        <f t="shared" si="380"/>
        <v>42239.760000000002</v>
      </c>
      <c r="CW91" s="234">
        <f t="shared" si="380"/>
        <v>41860</v>
      </c>
      <c r="CX91" s="234">
        <f t="shared" si="380"/>
        <v>47464.93</v>
      </c>
      <c r="CY91" s="234">
        <f t="shared" si="381"/>
        <v>45390</v>
      </c>
      <c r="CZ91" s="234">
        <f t="shared" si="381"/>
        <v>37953</v>
      </c>
      <c r="DA91" s="234">
        <f t="shared" si="381"/>
        <v>-10822</v>
      </c>
      <c r="DB91" s="393">
        <f t="shared" si="381"/>
        <v>-16567</v>
      </c>
      <c r="DC91" s="393">
        <f t="shared" si="381"/>
        <v>-6321</v>
      </c>
      <c r="DD91" s="393">
        <f t="shared" si="381"/>
        <v>38072</v>
      </c>
      <c r="DE91" s="393">
        <f t="shared" si="381"/>
        <v>-9355</v>
      </c>
      <c r="DF91" s="393">
        <f t="shared" si="381"/>
        <v>143</v>
      </c>
      <c r="DG91" s="393">
        <f t="shared" si="381"/>
        <v>-8312</v>
      </c>
      <c r="DH91" s="393">
        <f t="shared" si="381"/>
        <v>-7397</v>
      </c>
      <c r="DI91" s="393">
        <f t="shared" si="382"/>
        <v>-7996</v>
      </c>
      <c r="DJ91" s="393">
        <f t="shared" si="382"/>
        <v>-5533</v>
      </c>
      <c r="DK91" s="393">
        <f t="shared" si="382"/>
        <v>-3114</v>
      </c>
      <c r="DL91" s="393">
        <f t="shared" si="382"/>
        <v>-4642</v>
      </c>
      <c r="DM91" s="393">
        <f t="shared" si="382"/>
        <v>44764</v>
      </c>
      <c r="DN91" s="393">
        <f t="shared" si="382"/>
        <v>51020</v>
      </c>
      <c r="DO91" s="393">
        <f t="shared" si="382"/>
        <v>85882</v>
      </c>
      <c r="DP91" s="393">
        <f t="shared" si="382"/>
        <v>5954</v>
      </c>
      <c r="DQ91" s="393">
        <f t="shared" si="382"/>
        <v>-38866</v>
      </c>
      <c r="DR91" s="393"/>
      <c r="DS91" s="393"/>
      <c r="DT91" s="393"/>
      <c r="DU91" s="393"/>
      <c r="DV91" s="393"/>
      <c r="DW91" s="393"/>
      <c r="DX91" s="393"/>
      <c r="DY91" s="393"/>
      <c r="DZ91" s="393"/>
      <c r="EA91" s="329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33169</v>
      </c>
    </row>
    <row r="92" spans="1:132" s="123" customFormat="1" ht="15">
      <c r="A92" s="140"/>
      <c r="B92" s="32" t="s">
        <v>144</v>
      </c>
      <c r="C92" s="124">
        <f>SUM(C87:C91)</f>
        <v>6447.7600000000002</v>
      </c>
      <c r="D92" s="125">
        <f t="shared" si="383" ref="D92:AF92">SUM(D87:D91)</f>
        <v>5544.0200000000004</v>
      </c>
      <c r="E92" s="125">
        <f t="shared" si="383"/>
        <v>3541.6100000000001</v>
      </c>
      <c r="F92" s="125">
        <f t="shared" si="383"/>
        <v>2628.8400000000001</v>
      </c>
      <c r="G92" s="125">
        <f t="shared" si="383"/>
        <v>1426.73</v>
      </c>
      <c r="H92" s="125">
        <f t="shared" si="383"/>
        <v>1351.3500000000001</v>
      </c>
      <c r="I92" s="125">
        <f t="shared" si="383"/>
        <v>2602</v>
      </c>
      <c r="J92" s="125">
        <f t="shared" si="383"/>
        <v>3114.0999999999999</v>
      </c>
      <c r="K92" s="125">
        <f t="shared" si="383"/>
        <v>9419.1900000000005</v>
      </c>
      <c r="L92" s="127">
        <f t="shared" si="383"/>
        <v>32561.680000000004</v>
      </c>
      <c r="M92" s="125">
        <f t="shared" si="383"/>
        <v>68785.669999999998</v>
      </c>
      <c r="N92" s="125">
        <f t="shared" si="383"/>
        <v>153570.64999999999</v>
      </c>
      <c r="O92" s="134">
        <f t="shared" si="383"/>
        <v>458730.15000000002</v>
      </c>
      <c r="P92" s="125">
        <f t="shared" si="383"/>
        <v>394709.49000000005</v>
      </c>
      <c r="Q92" s="134">
        <f t="shared" si="383"/>
        <v>267204.57000000001</v>
      </c>
      <c r="R92" s="134">
        <f t="shared" si="383"/>
        <v>122918.99000000001</v>
      </c>
      <c r="S92" s="134">
        <f t="shared" si="383"/>
        <v>97761.700000000012</v>
      </c>
      <c r="T92" s="134">
        <f t="shared" si="383"/>
        <v>80673.139999999999</v>
      </c>
      <c r="U92" s="134">
        <f t="shared" si="383"/>
        <v>92798.089999999997</v>
      </c>
      <c r="V92" s="134">
        <f t="shared" si="383"/>
        <v>116986</v>
      </c>
      <c r="W92" s="134">
        <f t="shared" si="383"/>
        <v>229472.78999999998</v>
      </c>
      <c r="X92" s="127">
        <f t="shared" si="383"/>
        <v>400020.89999999997</v>
      </c>
      <c r="Y92" s="134">
        <f t="shared" si="383"/>
        <v>585788</v>
      </c>
      <c r="Z92" s="134">
        <f t="shared" si="383"/>
        <v>643831</v>
      </c>
      <c r="AA92" s="134">
        <f t="shared" si="383"/>
        <v>601035.81000000006</v>
      </c>
      <c r="AB92" s="134">
        <f t="shared" si="383"/>
        <v>396260.10999999999</v>
      </c>
      <c r="AC92" s="134">
        <f t="shared" si="383"/>
        <v>225540.12999999998</v>
      </c>
      <c r="AD92" s="134">
        <f t="shared" si="383"/>
        <v>151927.34</v>
      </c>
      <c r="AE92" s="134">
        <f t="shared" si="383"/>
        <v>118375</v>
      </c>
      <c r="AF92" s="134">
        <f t="shared" si="383"/>
        <v>107838.93000000002</v>
      </c>
      <c r="AG92" s="266">
        <v>115981</v>
      </c>
      <c r="AH92" s="266">
        <v>129958</v>
      </c>
      <c r="AI92" s="266">
        <v>259621</v>
      </c>
      <c r="AJ92" s="306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0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0">
        <v>611564</v>
      </c>
      <c r="BI92" s="474">
        <v>792888</v>
      </c>
      <c r="BJ92" s="537">
        <v>774105</v>
      </c>
      <c r="BK92" s="300">
        <v>581588</v>
      </c>
      <c r="BL92" s="126"/>
      <c r="BM92" s="283"/>
      <c r="BN92" s="283"/>
      <c r="BO92" s="126"/>
      <c r="BP92" s="283"/>
      <c r="BQ92" s="283"/>
      <c r="BR92" s="283"/>
      <c r="BS92" s="283"/>
      <c r="BT92" s="300"/>
      <c r="BU92" s="126">
        <f t="shared" si="384" ref="BU92:BU106">SUM(BU87:BU91)</f>
        <v>452282.38999999996</v>
      </c>
      <c r="BV92" s="128">
        <f t="shared" si="385" ref="BV92:BX92">SUM(BV87:BV91)</f>
        <v>389165.47000000003</v>
      </c>
      <c r="BW92" s="128">
        <f t="shared" si="385"/>
        <v>263662.96000000002</v>
      </c>
      <c r="BX92" s="128">
        <f t="shared" si="385"/>
        <v>120290.15000000001</v>
      </c>
      <c r="BY92" s="128">
        <f t="shared" si="386" ref="BY92">SUM(BY87:BY91)</f>
        <v>96334.970000000001</v>
      </c>
      <c r="BZ92" s="128">
        <f t="shared" si="387" ref="BZ92:CH92">SUM(BZ87:BZ91)</f>
        <v>79321.789999999994</v>
      </c>
      <c r="CA92" s="128">
        <f t="shared" si="387"/>
        <v>90196.089999999997</v>
      </c>
      <c r="CB92" s="128">
        <f t="shared" si="387"/>
        <v>113871.89999999999</v>
      </c>
      <c r="CC92" s="128">
        <f t="shared" si="387"/>
        <v>220053.59999999998</v>
      </c>
      <c r="CD92" s="394">
        <f t="shared" si="387"/>
        <v>367459.21999999997</v>
      </c>
      <c r="CE92" s="417">
        <f t="shared" si="387"/>
        <v>517002.33000000002</v>
      </c>
      <c r="CF92" s="128">
        <f t="shared" si="387"/>
        <v>490260.35000000003</v>
      </c>
      <c r="CG92" s="128">
        <f t="shared" si="387"/>
        <v>142305.66000000003</v>
      </c>
      <c r="CH92" s="128">
        <f t="shared" si="387"/>
        <v>1550.619999999999</v>
      </c>
      <c r="CI92" s="128">
        <f t="shared" si="388" ref="CI92:CJ92">SUM(CI87:CI91)</f>
        <v>-41664.44000000001</v>
      </c>
      <c r="CJ92" s="235">
        <f t="shared" si="388"/>
        <v>29008.350000000006</v>
      </c>
      <c r="CK92" s="235">
        <f t="shared" si="389" ref="CK92:CL92">SUM(CK87:CK91)</f>
        <v>20613.299999999996</v>
      </c>
      <c r="CL92" s="235">
        <f t="shared" si="389"/>
        <v>27165.790000000001</v>
      </c>
      <c r="CM92" s="235">
        <f t="shared" si="390" ref="CM92">SUM(CM87:CM91)</f>
        <v>23182.91</v>
      </c>
      <c r="CN92" s="235">
        <f t="shared" si="391" ref="CN92:CO92">SUM(CN87:CN91)</f>
        <v>12972</v>
      </c>
      <c r="CO92" s="235">
        <f t="shared" si="391"/>
        <v>30148.209999999995</v>
      </c>
      <c r="CP92" s="394">
        <f t="shared" si="392" ref="CP92:CQ92">SUM(CP87:CP91)</f>
        <v>112388.10000000001</v>
      </c>
      <c r="CQ92" s="356">
        <f t="shared" si="392"/>
        <v>98495</v>
      </c>
      <c r="CR92" s="235">
        <f t="shared" si="393" ref="CR92">SUM(CR87:CR91)</f>
        <v>154963</v>
      </c>
      <c r="CS92" s="235">
        <f t="shared" si="394" ref="CS92">SUM(CS87:CS91)</f>
        <v>137943.18999999997</v>
      </c>
      <c r="CT92" s="235">
        <f t="shared" si="395" ref="CT92">SUM(CT87:CT91)</f>
        <v>130714.89</v>
      </c>
      <c r="CU92" s="235">
        <f t="shared" si="396" ref="CU92">SUM(CU87:CU91)</f>
        <v>108830.87</v>
      </c>
      <c r="CV92" s="235">
        <f t="shared" si="397" ref="CV92">SUM(CV87:CV91)</f>
        <v>55494.660000000003</v>
      </c>
      <c r="CW92" s="235">
        <f t="shared" si="398" ref="CW92">SUM(CW87:CW91)</f>
        <v>75174</v>
      </c>
      <c r="CX92" s="235">
        <f t="shared" si="399" ref="CX92">SUM(CX87:CX91)</f>
        <v>71673.070000000007</v>
      </c>
      <c r="CY92" s="235">
        <f t="shared" si="400" ref="CY92">SUM(CY87:CY91)</f>
        <v>77288</v>
      </c>
      <c r="CZ92" s="235">
        <f t="shared" si="401" ref="CZ92">SUM(CZ87:CZ91)</f>
        <v>97727</v>
      </c>
      <c r="DA92" s="235">
        <f t="shared" si="402" ref="DA92">SUM(DA87:DA91)</f>
        <v>-238036</v>
      </c>
      <c r="DB92" s="394">
        <f t="shared" si="403" ref="DB92">SUM(DB87:DB91)</f>
        <v>-429371</v>
      </c>
      <c r="DC92" s="394">
        <f t="shared" si="404" ref="DC92">SUM(DC87:DC91)</f>
        <v>-392282</v>
      </c>
      <c r="DD92" s="394">
        <f t="shared" si="405" ref="DD92">SUM(DD87:DD91)</f>
        <v>24874</v>
      </c>
      <c r="DE92" s="394">
        <f t="shared" si="406" ref="DE92">SUM(DE87:DE91)</f>
        <v>118211</v>
      </c>
      <c r="DF92" s="394">
        <f t="shared" si="407" ref="DF92:DG92">SUM(DF87:DF91)</f>
        <v>51409</v>
      </c>
      <c r="DG92" s="394">
        <f t="shared" si="407"/>
        <v>21317</v>
      </c>
      <c r="DH92" s="394">
        <f t="shared" si="408" ref="DH92">SUM(DH87:DH91)</f>
        <v>2279</v>
      </c>
      <c r="DI92" s="394">
        <f t="shared" si="409" ref="DI92">SUM(DI87:DI91)</f>
        <v>-35740</v>
      </c>
      <c r="DJ92" s="394">
        <f t="shared" si="410" ref="DJ92:DK92">SUM(DJ87:DJ91)</f>
        <v>-15252</v>
      </c>
      <c r="DK92" s="394">
        <f t="shared" si="410"/>
        <v>-20089</v>
      </c>
      <c r="DL92" s="394">
        <f t="shared" si="411" ref="DL92:DM92">SUM(DL87:DL91)</f>
        <v>-41582</v>
      </c>
      <c r="DM92" s="394">
        <f t="shared" si="411"/>
        <v>317287</v>
      </c>
      <c r="DN92" s="394">
        <f t="shared" si="412" ref="DN92:DO92">SUM(DN87:DN91)</f>
        <v>528526</v>
      </c>
      <c r="DO92" s="394">
        <f t="shared" si="412"/>
        <v>500887</v>
      </c>
      <c r="DP92" s="394">
        <f t="shared" si="413" ref="DP92:DQ92">SUM(DP87:DP91)</f>
        <v>-49563</v>
      </c>
      <c r="DQ92" s="394">
        <f t="shared" si="413"/>
        <v>-275602</v>
      </c>
      <c r="DR92" s="394"/>
      <c r="DS92" s="394"/>
      <c r="DT92" s="394"/>
      <c r="DU92" s="394"/>
      <c r="DV92" s="394"/>
      <c r="DW92" s="394"/>
      <c r="DX92" s="394"/>
      <c r="DY92" s="394"/>
      <c r="DZ92" s="394"/>
      <c r="EA92" s="330"/>
      <c r="EB92" s="126">
        <f t="shared" si="348"/>
        <v>581588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70"/>
      <c r="BJ93" s="534"/>
      <c r="BK93" s="297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91"/>
      <c r="CQ93" s="353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391"/>
      <c r="DC93" s="391"/>
      <c r="DD93" s="391"/>
      <c r="DE93" s="391"/>
      <c r="DF93" s="391"/>
      <c r="DG93" s="391"/>
      <c r="DH93" s="391"/>
      <c r="DI93" s="391"/>
      <c r="DJ93" s="391"/>
      <c r="DK93" s="391"/>
      <c r="DL93" s="391"/>
      <c r="DM93" s="391"/>
      <c r="DN93" s="391"/>
      <c r="DO93" s="391"/>
      <c r="DP93" s="391"/>
      <c r="DQ93" s="391"/>
      <c r="DR93" s="391"/>
      <c r="DS93" s="391"/>
      <c r="DT93" s="391"/>
      <c r="DU93" s="391"/>
      <c r="DV93" s="391"/>
      <c r="DW93" s="391"/>
      <c r="DX93" s="391"/>
      <c r="DY93" s="391"/>
      <c r="DZ93" s="391"/>
      <c r="EA93" s="329"/>
      <c r="EB93" s="43"/>
    </row>
    <row r="94" spans="1:132" s="31" customFormat="1" ht="15">
      <c r="A94" s="139"/>
      <c r="B94" s="32" t="s">
        <v>139</v>
      </c>
      <c r="C94" s="90">
        <f>C80+C87</f>
        <v>30707044.260000002</v>
      </c>
      <c r="D94" s="91">
        <f t="shared" si="414" ref="D94:Q94">D80+D87</f>
        <v>20918769.620000001</v>
      </c>
      <c r="E94" s="91">
        <f t="shared" si="414"/>
        <v>12820560.579999998</v>
      </c>
      <c r="F94" s="91">
        <f t="shared" si="414"/>
        <v>7184646.3800000008</v>
      </c>
      <c r="G94" s="91">
        <f t="shared" si="414"/>
        <v>5414460.3300000001</v>
      </c>
      <c r="H94" s="91">
        <f t="shared" si="414"/>
        <v>4805277.2299999995</v>
      </c>
      <c r="I94" s="91">
        <f t="shared" si="414"/>
        <v>4995457.1100000003</v>
      </c>
      <c r="J94" s="91">
        <f t="shared" si="414"/>
        <v>6760753.1399999997</v>
      </c>
      <c r="K94" s="91">
        <f t="shared" si="414"/>
        <v>11659329.33</v>
      </c>
      <c r="L94" s="92">
        <f t="shared" si="414"/>
        <v>27116721.779999997</v>
      </c>
      <c r="M94" s="91">
        <f t="shared" si="414"/>
        <v>32224911.07</v>
      </c>
      <c r="N94" s="91">
        <f t="shared" si="414"/>
        <v>28612815.25</v>
      </c>
      <c r="O94" s="91">
        <f t="shared" si="414"/>
        <v>25912851.920000002</v>
      </c>
      <c r="P94" s="91">
        <f t="shared" si="414"/>
        <v>22838346.879999999</v>
      </c>
      <c r="Q94" s="91">
        <f t="shared" si="414"/>
        <v>15475656.799999999</v>
      </c>
      <c r="R94" s="91">
        <f t="shared" si="415" ref="R94:S94">R80+R87</f>
        <v>7187818.1700000009</v>
      </c>
      <c r="S94" s="91">
        <f t="shared" si="415"/>
        <v>5516209.1699999999</v>
      </c>
      <c r="T94" s="91">
        <f t="shared" si="416" ref="T94:U94">T80+T87</f>
        <v>4382922.0299999993</v>
      </c>
      <c r="U94" s="91">
        <f t="shared" si="416"/>
        <v>5066433.8999999994</v>
      </c>
      <c r="V94" s="91">
        <f t="shared" si="417" ref="V94:W94">V80+V87</f>
        <v>5848579</v>
      </c>
      <c r="W94" s="91">
        <f t="shared" si="417"/>
        <v>10866755.030000001</v>
      </c>
      <c r="X94" s="92">
        <f t="shared" si="418" ref="X94:AA94">X80+X87</f>
        <v>24020353.560000002</v>
      </c>
      <c r="Y94" s="91">
        <f t="shared" si="418"/>
        <v>34250990</v>
      </c>
      <c r="Z94" s="91">
        <f t="shared" si="418"/>
        <v>36152212</v>
      </c>
      <c r="AA94" s="91">
        <f t="shared" si="418"/>
        <v>33184092.800000001</v>
      </c>
      <c r="AB94" s="91">
        <f t="shared" si="419" ref="AB94:AC94">AB80+AB87</f>
        <v>21598292.009999998</v>
      </c>
      <c r="AC94" s="91">
        <f t="shared" si="419"/>
        <v>11984201.890000001</v>
      </c>
      <c r="AD94" s="91">
        <f t="shared" si="420" ref="AD94:AF94">AD80+AD87</f>
        <v>7119816.3199999994</v>
      </c>
      <c r="AE94" s="91">
        <f t="shared" si="420"/>
        <v>5614729</v>
      </c>
      <c r="AF94" s="91">
        <f t="shared" si="420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299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299">
        <v>38702310</v>
      </c>
      <c r="BI94" s="473">
        <v>47297945</v>
      </c>
      <c r="BJ94" s="536">
        <v>49692865</v>
      </c>
      <c r="BK94" s="299">
        <v>42228812</v>
      </c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21" ref="BU94:CD98">O94-C94</f>
        <v>-4794192.3399999999</v>
      </c>
      <c r="BV94" s="93">
        <f t="shared" si="421"/>
        <v>1919577.2599999979</v>
      </c>
      <c r="BW94" s="93">
        <f t="shared" si="421"/>
        <v>2655096.2200000007</v>
      </c>
      <c r="BX94" s="93">
        <f t="shared" si="421"/>
        <v>3171.7900000000373</v>
      </c>
      <c r="BY94" s="93">
        <f t="shared" si="421"/>
        <v>101748.83999999985</v>
      </c>
      <c r="BZ94" s="93">
        <f t="shared" si="421"/>
        <v>-422355.20000000019</v>
      </c>
      <c r="CA94" s="93">
        <f t="shared" si="421"/>
        <v>70976.789999999106</v>
      </c>
      <c r="CB94" s="93">
        <f t="shared" si="421"/>
        <v>-912174.13999999966</v>
      </c>
      <c r="CC94" s="93">
        <f t="shared" si="421"/>
        <v>-792574.29999999888</v>
      </c>
      <c r="CD94" s="393">
        <f t="shared" si="421"/>
        <v>-3096368.2199999951</v>
      </c>
      <c r="CE94" s="416">
        <f t="shared" si="422" ref="CE94:CN98">Y94-M94</f>
        <v>2026078.9299999997</v>
      </c>
      <c r="CF94" s="93">
        <f t="shared" si="422"/>
        <v>7539396.75</v>
      </c>
      <c r="CG94" s="93">
        <f t="shared" si="422"/>
        <v>7271240.879999999</v>
      </c>
      <c r="CH94" s="93">
        <f t="shared" si="422"/>
        <v>-1240054.870000001</v>
      </c>
      <c r="CI94" s="93">
        <f t="shared" si="422"/>
        <v>-3491454.9099999983</v>
      </c>
      <c r="CJ94" s="234">
        <f t="shared" si="422"/>
        <v>-68001.85000000149</v>
      </c>
      <c r="CK94" s="234">
        <f t="shared" si="422"/>
        <v>98519.830000000075</v>
      </c>
      <c r="CL94" s="234">
        <f t="shared" si="422"/>
        <v>828858.93000000063</v>
      </c>
      <c r="CM94" s="234">
        <f t="shared" si="422"/>
        <v>405227.10000000056</v>
      </c>
      <c r="CN94" s="234">
        <f t="shared" si="422"/>
        <v>-131677</v>
      </c>
      <c r="CO94" s="234">
        <f t="shared" si="423" ref="CO94:CX98">AI94-W94</f>
        <v>2215925.9699999988</v>
      </c>
      <c r="CP94" s="393">
        <f t="shared" si="423"/>
        <v>8085419.4399999976</v>
      </c>
      <c r="CQ94" s="355">
        <f t="shared" si="423"/>
        <v>5967374</v>
      </c>
      <c r="CR94" s="234">
        <f t="shared" si="423"/>
        <v>8765880</v>
      </c>
      <c r="CS94" s="234">
        <f t="shared" si="423"/>
        <v>7393548.1999999993</v>
      </c>
      <c r="CT94" s="234">
        <f t="shared" si="423"/>
        <v>7200833.9900000021</v>
      </c>
      <c r="CU94" s="234">
        <f t="shared" si="423"/>
        <v>5791157.1099999994</v>
      </c>
      <c r="CV94" s="234">
        <f t="shared" si="423"/>
        <v>3102100.6800000006</v>
      </c>
      <c r="CW94" s="234">
        <f t="shared" si="423"/>
        <v>3013911</v>
      </c>
      <c r="CX94" s="234">
        <f t="shared" si="423"/>
        <v>2110755.04</v>
      </c>
      <c r="CY94" s="234">
        <f t="shared" si="424" ref="CY94:DH98">AS94-AG94</f>
        <v>2662017</v>
      </c>
      <c r="CZ94" s="234">
        <f t="shared" si="424"/>
        <v>3582748</v>
      </c>
      <c r="DA94" s="234">
        <f t="shared" si="424"/>
        <v>2008049</v>
      </c>
      <c r="DB94" s="393">
        <f t="shared" si="424"/>
        <v>4396479</v>
      </c>
      <c r="DC94" s="393">
        <f t="shared" si="424"/>
        <v>6577582</v>
      </c>
      <c r="DD94" s="393">
        <f t="shared" si="424"/>
        <v>-968513</v>
      </c>
      <c r="DE94" s="393">
        <f t="shared" si="424"/>
        <v>1901490</v>
      </c>
      <c r="DF94" s="393">
        <f t="shared" si="424"/>
        <v>-1626965</v>
      </c>
      <c r="DG94" s="393">
        <f t="shared" si="424"/>
        <v>-3265283</v>
      </c>
      <c r="DH94" s="393">
        <f t="shared" si="424"/>
        <v>-2172428</v>
      </c>
      <c r="DI94" s="393">
        <f t="shared" si="425" ref="DI94:DQ98">BC94-AQ94</f>
        <v>-2759579</v>
      </c>
      <c r="DJ94" s="393">
        <f t="shared" si="425"/>
        <v>-1753313</v>
      </c>
      <c r="DK94" s="393">
        <f t="shared" si="425"/>
        <v>-2628567</v>
      </c>
      <c r="DL94" s="393">
        <f t="shared" si="425"/>
        <v>-3175918</v>
      </c>
      <c r="DM94" s="393">
        <f t="shared" si="425"/>
        <v>824835</v>
      </c>
      <c r="DN94" s="393">
        <f t="shared" si="425"/>
        <v>2200058</v>
      </c>
      <c r="DO94" s="393">
        <f t="shared" si="425"/>
        <v>501999</v>
      </c>
      <c r="DP94" s="393">
        <f t="shared" si="425"/>
        <v>5743286</v>
      </c>
      <c r="DQ94" s="393">
        <f t="shared" si="425"/>
        <v>-250319</v>
      </c>
      <c r="DR94" s="393"/>
      <c r="DS94" s="393"/>
      <c r="DT94" s="393"/>
      <c r="DU94" s="393"/>
      <c r="DV94" s="393"/>
      <c r="DW94" s="393"/>
      <c r="DX94" s="393"/>
      <c r="DY94" s="393"/>
      <c r="DZ94" s="393"/>
      <c r="EA94" s="329"/>
      <c r="EB94" s="57">
        <f t="shared" si="426" ref="EB94">EB80+EB87</f>
        <v>42228812</v>
      </c>
    </row>
    <row r="95" spans="1:132" s="31" customFormat="1" ht="15">
      <c r="A95" s="139"/>
      <c r="B95" s="32" t="s">
        <v>140</v>
      </c>
      <c r="C95" s="90">
        <f>C81+C88</f>
        <v>2064798.0999999999</v>
      </c>
      <c r="D95" s="91">
        <f t="shared" si="427" ref="D95:X95">D81+D88</f>
        <v>1681719.2000000002</v>
      </c>
      <c r="E95" s="91">
        <f t="shared" si="427"/>
        <v>841091.67000000004</v>
      </c>
      <c r="F95" s="91">
        <f t="shared" si="427"/>
        <v>524961.82999999996</v>
      </c>
      <c r="G95" s="91">
        <f t="shared" si="427"/>
        <v>339897.84000000003</v>
      </c>
      <c r="H95" s="91">
        <f t="shared" si="427"/>
        <v>285638.28999999998</v>
      </c>
      <c r="I95" s="91">
        <f t="shared" si="427"/>
        <v>299466.98999999999</v>
      </c>
      <c r="J95" s="91">
        <f t="shared" si="427"/>
        <v>408495.90999999997</v>
      </c>
      <c r="K95" s="91">
        <f t="shared" si="427"/>
        <v>732007.58999999997</v>
      </c>
      <c r="L95" s="92">
        <f t="shared" si="427"/>
        <v>1974673.0600000001</v>
      </c>
      <c r="M95" s="91">
        <f t="shared" si="427"/>
        <v>2092179.02</v>
      </c>
      <c r="N95" s="91">
        <f t="shared" si="427"/>
        <v>1922755.96</v>
      </c>
      <c r="O95" s="91">
        <f t="shared" si="427"/>
        <v>1695440.8999999999</v>
      </c>
      <c r="P95" s="91">
        <f t="shared" si="427"/>
        <v>1664794.1000000001</v>
      </c>
      <c r="Q95" s="91">
        <f t="shared" si="427"/>
        <v>936221.08000000007</v>
      </c>
      <c r="R95" s="91">
        <f t="shared" si="427"/>
        <v>490451.13999999996</v>
      </c>
      <c r="S95" s="91">
        <f t="shared" si="427"/>
        <v>374775.03999999998</v>
      </c>
      <c r="T95" s="91">
        <f t="shared" si="427"/>
        <v>272823.09000000003</v>
      </c>
      <c r="U95" s="91">
        <f t="shared" si="427"/>
        <v>305756.78999999998</v>
      </c>
      <c r="V95" s="91">
        <f t="shared" si="427"/>
        <v>370284</v>
      </c>
      <c r="W95" s="91">
        <f t="shared" si="427"/>
        <v>792894.68000000005</v>
      </c>
      <c r="X95" s="92">
        <f t="shared" si="427"/>
        <v>1913378.8199999998</v>
      </c>
      <c r="Y95" s="91">
        <f t="shared" si="428" ref="Y95:AA95">Y81+Y88</f>
        <v>2569618</v>
      </c>
      <c r="Z95" s="91">
        <f t="shared" si="428"/>
        <v>2702153</v>
      </c>
      <c r="AA95" s="91">
        <f t="shared" si="428"/>
        <v>2537528.4899999998</v>
      </c>
      <c r="AB95" s="91">
        <f t="shared" si="429" ref="AB95:AC95">AB81+AB88</f>
        <v>1927296.26</v>
      </c>
      <c r="AC95" s="91">
        <f t="shared" si="429"/>
        <v>917687.82999999996</v>
      </c>
      <c r="AD95" s="91">
        <f t="shared" si="430" ref="AD95:AF95">AD81+AD88</f>
        <v>688597.05000000005</v>
      </c>
      <c r="AE95" s="91">
        <f t="shared" si="430"/>
        <v>481908</v>
      </c>
      <c r="AF95" s="91">
        <f t="shared" si="430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299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299">
        <v>3611732</v>
      </c>
      <c r="BI95" s="473">
        <v>4489465</v>
      </c>
      <c r="BJ95" s="536">
        <v>4837969</v>
      </c>
      <c r="BK95" s="299">
        <v>4232270</v>
      </c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21"/>
        <v>-369357.19999999995</v>
      </c>
      <c r="BV95" s="93">
        <f t="shared" si="421"/>
        <v>-16925.100000000093</v>
      </c>
      <c r="BW95" s="93">
        <f t="shared" si="421"/>
        <v>95129.410000000033</v>
      </c>
      <c r="BX95" s="93">
        <f t="shared" si="421"/>
        <v>-34510.690000000002</v>
      </c>
      <c r="BY95" s="93">
        <f t="shared" si="421"/>
        <v>34877.199999999953</v>
      </c>
      <c r="BZ95" s="93">
        <f t="shared" si="421"/>
        <v>-12815.199999999953</v>
      </c>
      <c r="CA95" s="93">
        <f t="shared" si="421"/>
        <v>6289.7999999999884</v>
      </c>
      <c r="CB95" s="93">
        <f t="shared" si="421"/>
        <v>-38211.909999999974</v>
      </c>
      <c r="CC95" s="93">
        <f t="shared" si="421"/>
        <v>60887.090000000084</v>
      </c>
      <c r="CD95" s="393">
        <f t="shared" si="421"/>
        <v>-61294.240000000224</v>
      </c>
      <c r="CE95" s="416">
        <f t="shared" si="422"/>
        <v>477438.97999999998</v>
      </c>
      <c r="CF95" s="93">
        <f t="shared" si="422"/>
        <v>779397.04000000004</v>
      </c>
      <c r="CG95" s="93">
        <f t="shared" si="422"/>
        <v>842087.58999999985</v>
      </c>
      <c r="CH95" s="93">
        <f t="shared" si="422"/>
        <v>262502.15999999992</v>
      </c>
      <c r="CI95" s="93">
        <f t="shared" si="422"/>
        <v>-18533.250000000116</v>
      </c>
      <c r="CJ95" s="234">
        <f t="shared" si="422"/>
        <v>198145.91000000009</v>
      </c>
      <c r="CK95" s="234">
        <f t="shared" si="422"/>
        <v>107132.96000000002</v>
      </c>
      <c r="CL95" s="234">
        <f t="shared" si="422"/>
        <v>98672.399999999965</v>
      </c>
      <c r="CM95" s="234">
        <f t="shared" si="422"/>
        <v>91878.210000000021</v>
      </c>
      <c r="CN95" s="234">
        <f t="shared" si="422"/>
        <v>56832</v>
      </c>
      <c r="CO95" s="234">
        <f t="shared" si="423"/>
        <v>344923.31999999995</v>
      </c>
      <c r="CP95" s="393">
        <f t="shared" si="423"/>
        <v>596589.18000000017</v>
      </c>
      <c r="CQ95" s="355">
        <f t="shared" si="423"/>
        <v>641479</v>
      </c>
      <c r="CR95" s="234">
        <f t="shared" si="423"/>
        <v>910063</v>
      </c>
      <c r="CS95" s="234">
        <f t="shared" si="423"/>
        <v>836053.51000000024</v>
      </c>
      <c r="CT95" s="234">
        <f t="shared" si="423"/>
        <v>743824.73999999999</v>
      </c>
      <c r="CU95" s="234">
        <f t="shared" si="423"/>
        <v>769152.17000000004</v>
      </c>
      <c r="CV95" s="234">
        <f t="shared" si="423"/>
        <v>287132.94999999995</v>
      </c>
      <c r="CW95" s="234">
        <f t="shared" si="423"/>
        <v>220728</v>
      </c>
      <c r="CX95" s="234">
        <f t="shared" si="423"/>
        <v>180341.51000000001</v>
      </c>
      <c r="CY95" s="234">
        <f t="shared" si="424"/>
        <v>226753</v>
      </c>
      <c r="CZ95" s="234">
        <f t="shared" si="424"/>
        <v>348307</v>
      </c>
      <c r="DA95" s="234">
        <f t="shared" si="424"/>
        <v>308782</v>
      </c>
      <c r="DB95" s="393">
        <f t="shared" si="424"/>
        <v>1108959</v>
      </c>
      <c r="DC95" s="393">
        <f t="shared" si="424"/>
        <v>1010180</v>
      </c>
      <c r="DD95" s="393">
        <f t="shared" si="424"/>
        <v>661785</v>
      </c>
      <c r="DE95" s="393">
        <f t="shared" si="424"/>
        <v>889054</v>
      </c>
      <c r="DF95" s="393">
        <f t="shared" si="424"/>
        <v>304602</v>
      </c>
      <c r="DG95" s="393">
        <f t="shared" si="424"/>
        <v>88810</v>
      </c>
      <c r="DH95" s="393">
        <f t="shared" si="424"/>
        <v>1533</v>
      </c>
      <c r="DI95" s="393">
        <f t="shared" si="425"/>
        <v>-167809</v>
      </c>
      <c r="DJ95" s="393">
        <f t="shared" si="425"/>
        <v>-17839</v>
      </c>
      <c r="DK95" s="393">
        <f t="shared" si="425"/>
        <v>-136089</v>
      </c>
      <c r="DL95" s="393">
        <f t="shared" si="425"/>
        <v>-216876</v>
      </c>
      <c r="DM95" s="393">
        <f t="shared" si="425"/>
        <v>171062</v>
      </c>
      <c r="DN95" s="393">
        <f t="shared" si="425"/>
        <v>-7195</v>
      </c>
      <c r="DO95" s="393">
        <f t="shared" si="425"/>
        <v>268188</v>
      </c>
      <c r="DP95" s="393">
        <f t="shared" si="425"/>
        <v>563968</v>
      </c>
      <c r="DQ95" s="393">
        <f t="shared" si="425"/>
        <v>-30366</v>
      </c>
      <c r="DR95" s="393"/>
      <c r="DS95" s="393"/>
      <c r="DT95" s="393"/>
      <c r="DU95" s="393"/>
      <c r="DV95" s="393"/>
      <c r="DW95" s="393"/>
      <c r="DX95" s="393"/>
      <c r="DY95" s="393"/>
      <c r="DZ95" s="393"/>
      <c r="EA95" s="329"/>
      <c r="EB95" s="57">
        <f>EB81+EB88</f>
        <v>4232270</v>
      </c>
    </row>
    <row r="96" spans="1:132" s="31" customFormat="1" ht="15">
      <c r="A96" s="139"/>
      <c r="B96" s="32" t="s">
        <v>141</v>
      </c>
      <c r="C96" s="90">
        <f>C82+C89</f>
        <v>7158614.8300000001</v>
      </c>
      <c r="D96" s="91">
        <f t="shared" si="431" ref="D96:X96">D82+D89</f>
        <v>4502597.9900000002</v>
      </c>
      <c r="E96" s="91">
        <f t="shared" si="431"/>
        <v>2800234.8299999996</v>
      </c>
      <c r="F96" s="91">
        <f t="shared" si="431"/>
        <v>1544444.02</v>
      </c>
      <c r="G96" s="91">
        <f t="shared" si="431"/>
        <v>1250297.5999999999</v>
      </c>
      <c r="H96" s="91">
        <f t="shared" si="431"/>
        <v>1186601.49</v>
      </c>
      <c r="I96" s="91">
        <f t="shared" si="431"/>
        <v>1097488.6200000001</v>
      </c>
      <c r="J96" s="91">
        <f t="shared" si="431"/>
        <v>1538751.3799999999</v>
      </c>
      <c r="K96" s="91">
        <f t="shared" si="431"/>
        <v>2426801.6600000001</v>
      </c>
      <c r="L96" s="92">
        <f t="shared" si="431"/>
        <v>9489604.0899999999</v>
      </c>
      <c r="M96" s="91">
        <f t="shared" si="431"/>
        <v>7083826.0800000001</v>
      </c>
      <c r="N96" s="91">
        <f t="shared" si="431"/>
        <v>6435159.2200000007</v>
      </c>
      <c r="O96" s="91">
        <f t="shared" si="431"/>
        <v>5430167.6299999999</v>
      </c>
      <c r="P96" s="91">
        <f t="shared" si="431"/>
        <v>4529711.2000000002</v>
      </c>
      <c r="Q96" s="91">
        <f t="shared" si="431"/>
        <v>3046415.75</v>
      </c>
      <c r="R96" s="91">
        <f t="shared" si="431"/>
        <v>1252501.3299999998</v>
      </c>
      <c r="S96" s="91">
        <f t="shared" si="431"/>
        <v>1063958.0800000001</v>
      </c>
      <c r="T96" s="91">
        <f t="shared" si="431"/>
        <v>897310.45999999996</v>
      </c>
      <c r="U96" s="91">
        <f t="shared" si="431"/>
        <v>1038768.62</v>
      </c>
      <c r="V96" s="91">
        <f t="shared" si="431"/>
        <v>1229092</v>
      </c>
      <c r="W96" s="91">
        <f t="shared" si="431"/>
        <v>2275788.4899999998</v>
      </c>
      <c r="X96" s="92">
        <f t="shared" si="431"/>
        <v>5012604.9800000004</v>
      </c>
      <c r="Y96" s="91">
        <f t="shared" si="432" ref="Y96:AA96">Y82+Y89</f>
        <v>7496066</v>
      </c>
      <c r="Z96" s="91">
        <f t="shared" si="432"/>
        <v>7616398</v>
      </c>
      <c r="AA96" s="91">
        <f t="shared" si="432"/>
        <v>8002060.3799999999</v>
      </c>
      <c r="AB96" s="91">
        <f t="shared" si="433" ref="AB96:AC96">AB82+AB89</f>
        <v>4461548.4300000006</v>
      </c>
      <c r="AC96" s="91">
        <f t="shared" si="433"/>
        <v>2612868.54</v>
      </c>
      <c r="AD96" s="91">
        <f t="shared" si="434" ref="AD96:AF96">AD82+AD89</f>
        <v>1407364.3300000001</v>
      </c>
      <c r="AE96" s="91">
        <f t="shared" si="434"/>
        <v>1184897</v>
      </c>
      <c r="AF96" s="91">
        <f t="shared" si="434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299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299">
        <v>7904161</v>
      </c>
      <c r="BI96" s="473">
        <v>10986719</v>
      </c>
      <c r="BJ96" s="536">
        <v>11534224</v>
      </c>
      <c r="BK96" s="299">
        <v>8897552</v>
      </c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21"/>
        <v>-1728447.2000000002</v>
      </c>
      <c r="BV96" s="93">
        <f t="shared" si="421"/>
        <v>27113.209999999963</v>
      </c>
      <c r="BW96" s="93">
        <f t="shared" si="421"/>
        <v>246180.92000000039</v>
      </c>
      <c r="BX96" s="93">
        <f t="shared" si="421"/>
        <v>-291942.69000000018</v>
      </c>
      <c r="BY96" s="93">
        <f t="shared" si="421"/>
        <v>-186339.51999999979</v>
      </c>
      <c r="BZ96" s="93">
        <f t="shared" si="421"/>
        <v>-289291.03000000003</v>
      </c>
      <c r="CA96" s="93">
        <f t="shared" si="421"/>
        <v>-58720.000000000116</v>
      </c>
      <c r="CB96" s="93">
        <f t="shared" si="421"/>
        <v>-309659.37999999989</v>
      </c>
      <c r="CC96" s="93">
        <f t="shared" si="421"/>
        <v>-151013.17000000039</v>
      </c>
      <c r="CD96" s="393">
        <f t="shared" si="421"/>
        <v>-4476999.1099999994</v>
      </c>
      <c r="CE96" s="416">
        <f t="shared" si="422"/>
        <v>412239.91999999993</v>
      </c>
      <c r="CF96" s="93">
        <f t="shared" si="422"/>
        <v>1181238.7799999993</v>
      </c>
      <c r="CG96" s="93">
        <f t="shared" si="422"/>
        <v>2571892.75</v>
      </c>
      <c r="CH96" s="93">
        <f t="shared" si="422"/>
        <v>-68162.769999999553</v>
      </c>
      <c r="CI96" s="93">
        <f t="shared" si="422"/>
        <v>-433547.20999999996</v>
      </c>
      <c r="CJ96" s="234">
        <f t="shared" si="422"/>
        <v>154863.00000000023</v>
      </c>
      <c r="CK96" s="234">
        <f t="shared" si="422"/>
        <v>120938.91999999993</v>
      </c>
      <c r="CL96" s="234">
        <f t="shared" si="422"/>
        <v>274688.70999999996</v>
      </c>
      <c r="CM96" s="234">
        <f t="shared" si="422"/>
        <v>141835.38</v>
      </c>
      <c r="CN96" s="234">
        <f t="shared" si="422"/>
        <v>1702</v>
      </c>
      <c r="CO96" s="234">
        <f t="shared" si="423"/>
        <v>444800.51000000024</v>
      </c>
      <c r="CP96" s="393">
        <f t="shared" si="423"/>
        <v>1563228.0199999996</v>
      </c>
      <c r="CQ96" s="355">
        <f t="shared" si="423"/>
        <v>1254314</v>
      </c>
      <c r="CR96" s="234">
        <f t="shared" si="423"/>
        <v>2625992</v>
      </c>
      <c r="CS96" s="234">
        <f t="shared" si="423"/>
        <v>1096048.6200000001</v>
      </c>
      <c r="CT96" s="234">
        <f t="shared" si="423"/>
        <v>1979027.5699999994</v>
      </c>
      <c r="CU96" s="234">
        <f t="shared" si="423"/>
        <v>924190.45999999996</v>
      </c>
      <c r="CV96" s="234">
        <f t="shared" si="423"/>
        <v>857264.66999999993</v>
      </c>
      <c r="CW96" s="234">
        <f t="shared" si="423"/>
        <v>893897</v>
      </c>
      <c r="CX96" s="234">
        <f t="shared" si="423"/>
        <v>618582.83000000007</v>
      </c>
      <c r="CY96" s="234">
        <f t="shared" si="424"/>
        <v>700195</v>
      </c>
      <c r="CZ96" s="234">
        <f t="shared" si="424"/>
        <v>1022823</v>
      </c>
      <c r="DA96" s="234">
        <f t="shared" si="424"/>
        <v>791571</v>
      </c>
      <c r="DB96" s="393">
        <f t="shared" si="424"/>
        <v>1410403</v>
      </c>
      <c r="DC96" s="393">
        <f t="shared" si="424"/>
        <v>1371562</v>
      </c>
      <c r="DD96" s="393">
        <f t="shared" si="424"/>
        <v>200474</v>
      </c>
      <c r="DE96" s="393">
        <f t="shared" si="424"/>
        <v>223603</v>
      </c>
      <c r="DF96" s="393">
        <f t="shared" si="424"/>
        <v>-628668</v>
      </c>
      <c r="DG96" s="393">
        <f t="shared" si="424"/>
        <v>-97435</v>
      </c>
      <c r="DH96" s="393">
        <f t="shared" si="424"/>
        <v>-389877</v>
      </c>
      <c r="DI96" s="393">
        <f t="shared" si="425"/>
        <v>-736832</v>
      </c>
      <c r="DJ96" s="393">
        <f t="shared" si="425"/>
        <v>-382979</v>
      </c>
      <c r="DK96" s="393">
        <f t="shared" si="425"/>
        <v>-535689</v>
      </c>
      <c r="DL96" s="393">
        <f t="shared" si="425"/>
        <v>-735492</v>
      </c>
      <c r="DM96" s="393">
        <f t="shared" si="425"/>
        <v>182485</v>
      </c>
      <c r="DN96" s="393">
        <f t="shared" si="425"/>
        <v>-82075</v>
      </c>
      <c r="DO96" s="393">
        <f t="shared" si="425"/>
        <v>864777</v>
      </c>
      <c r="DP96" s="393">
        <f t="shared" si="425"/>
        <v>1091360</v>
      </c>
      <c r="DQ96" s="393">
        <f t="shared" si="425"/>
        <v>-424160</v>
      </c>
      <c r="DR96" s="393"/>
      <c r="DS96" s="393"/>
      <c r="DT96" s="393"/>
      <c r="DU96" s="393"/>
      <c r="DV96" s="393"/>
      <c r="DW96" s="393"/>
      <c r="DX96" s="393"/>
      <c r="DY96" s="393"/>
      <c r="DZ96" s="393"/>
      <c r="EA96" s="329"/>
      <c r="EB96" s="57">
        <f>EB82+EB89</f>
        <v>8897552</v>
      </c>
    </row>
    <row r="97" spans="1:132" s="31" customFormat="1" ht="15">
      <c r="A97" s="139"/>
      <c r="B97" s="32" t="s">
        <v>142</v>
      </c>
      <c r="C97" s="90">
        <f>C83+C90</f>
        <v>6838850.2800000003</v>
      </c>
      <c r="D97" s="91">
        <f t="shared" si="435" ref="D97:X97">D83+D90</f>
        <v>2078460.05</v>
      </c>
      <c r="E97" s="91">
        <f t="shared" si="435"/>
        <v>1327294.8100000001</v>
      </c>
      <c r="F97" s="91">
        <f t="shared" si="435"/>
        <v>1350865.6000000001</v>
      </c>
      <c r="G97" s="91">
        <f t="shared" si="435"/>
        <v>566217.87</v>
      </c>
      <c r="H97" s="91">
        <f t="shared" si="435"/>
        <v>453421.5</v>
      </c>
      <c r="I97" s="91">
        <f t="shared" si="435"/>
        <v>426919.20000000001</v>
      </c>
      <c r="J97" s="91">
        <f t="shared" si="435"/>
        <v>658308.47999999998</v>
      </c>
      <c r="K97" s="91">
        <f t="shared" si="435"/>
        <v>1164826.24</v>
      </c>
      <c r="L97" s="92">
        <f t="shared" si="435"/>
        <v>2360744.0899999999</v>
      </c>
      <c r="M97" s="91">
        <f t="shared" si="435"/>
        <v>2865707.0499999998</v>
      </c>
      <c r="N97" s="91">
        <f t="shared" si="435"/>
        <v>2518075.5299999998</v>
      </c>
      <c r="O97" s="91">
        <f t="shared" si="435"/>
        <v>2332189.2199999997</v>
      </c>
      <c r="P97" s="91">
        <f t="shared" si="435"/>
        <v>1808520.1299999999</v>
      </c>
      <c r="Q97" s="91">
        <f t="shared" si="435"/>
        <v>1327730.01</v>
      </c>
      <c r="R97" s="91">
        <f t="shared" si="435"/>
        <v>539544.00999999989</v>
      </c>
      <c r="S97" s="91">
        <f t="shared" si="435"/>
        <v>341140.96000000002</v>
      </c>
      <c r="T97" s="91">
        <f t="shared" si="435"/>
        <v>264400.5</v>
      </c>
      <c r="U97" s="91">
        <f t="shared" si="435"/>
        <v>356944.74000000005</v>
      </c>
      <c r="V97" s="91">
        <f t="shared" si="435"/>
        <v>655348</v>
      </c>
      <c r="W97" s="91">
        <f t="shared" si="435"/>
        <v>994589.77000000002</v>
      </c>
      <c r="X97" s="92">
        <f t="shared" si="435"/>
        <v>1970580.1900000002</v>
      </c>
      <c r="Y97" s="91">
        <f t="shared" si="436" ref="Y97:AA97">Y83+Y90</f>
        <v>2762461</v>
      </c>
      <c r="Z97" s="91">
        <f t="shared" si="436"/>
        <v>2845690</v>
      </c>
      <c r="AA97" s="91">
        <f t="shared" si="436"/>
        <v>2848301.52</v>
      </c>
      <c r="AB97" s="91">
        <f t="shared" si="437" ref="AB97:AC97">AB83+AB90</f>
        <v>1825426.0899999999</v>
      </c>
      <c r="AC97" s="91">
        <f t="shared" si="437"/>
        <v>1101830.3799999999</v>
      </c>
      <c r="AD97" s="91">
        <f t="shared" si="438" ref="AD97:AF97">AD83+AD90</f>
        <v>524652.96999999997</v>
      </c>
      <c r="AE97" s="91">
        <f t="shared" si="438"/>
        <v>413151</v>
      </c>
      <c r="AF97" s="91">
        <f t="shared" si="438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299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299">
        <v>3411503</v>
      </c>
      <c r="BI97" s="473">
        <v>4084222</v>
      </c>
      <c r="BJ97" s="536">
        <v>4453714</v>
      </c>
      <c r="BK97" s="299">
        <v>3612903</v>
      </c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21"/>
        <v>-4506661.0600000005</v>
      </c>
      <c r="BV97" s="93">
        <f t="shared" si="421"/>
        <v>-269939.92000000016</v>
      </c>
      <c r="BW97" s="93">
        <f t="shared" si="421"/>
        <v>435.19999999995343</v>
      </c>
      <c r="BX97" s="93">
        <f t="shared" si="421"/>
        <v>-811321.5900000002</v>
      </c>
      <c r="BY97" s="93">
        <f t="shared" si="421"/>
        <v>-225076.90999999997</v>
      </c>
      <c r="BZ97" s="93">
        <f t="shared" si="421"/>
        <v>-189021</v>
      </c>
      <c r="CA97" s="93">
        <f t="shared" si="421"/>
        <v>-69974.459999999963</v>
      </c>
      <c r="CB97" s="93">
        <f t="shared" si="421"/>
        <v>-2960.4799999999814</v>
      </c>
      <c r="CC97" s="93">
        <f t="shared" si="421"/>
        <v>-170236.46999999997</v>
      </c>
      <c r="CD97" s="393">
        <f t="shared" si="421"/>
        <v>-390163.89999999967</v>
      </c>
      <c r="CE97" s="416">
        <f t="shared" si="422"/>
        <v>-103246.04999999981</v>
      </c>
      <c r="CF97" s="93">
        <f t="shared" si="422"/>
        <v>327614.4700000002</v>
      </c>
      <c r="CG97" s="93">
        <f t="shared" si="422"/>
        <v>516112.30000000028</v>
      </c>
      <c r="CH97" s="93">
        <f t="shared" si="422"/>
        <v>16905.959999999963</v>
      </c>
      <c r="CI97" s="93">
        <f t="shared" si="422"/>
        <v>-225899.63000000012</v>
      </c>
      <c r="CJ97" s="234">
        <f t="shared" si="422"/>
        <v>-14891.039999999921</v>
      </c>
      <c r="CK97" s="234">
        <f t="shared" si="422"/>
        <v>72010.039999999979</v>
      </c>
      <c r="CL97" s="234">
        <f t="shared" si="422"/>
        <v>164538.46999999997</v>
      </c>
      <c r="CM97" s="234">
        <f t="shared" si="422"/>
        <v>88426.259999999951</v>
      </c>
      <c r="CN97" s="234">
        <f t="shared" si="422"/>
        <v>-183334</v>
      </c>
      <c r="CO97" s="234">
        <f t="shared" si="423"/>
        <v>158681.22999999998</v>
      </c>
      <c r="CP97" s="393">
        <f t="shared" si="423"/>
        <v>663593.80999999982</v>
      </c>
      <c r="CQ97" s="355">
        <f t="shared" si="423"/>
        <v>610896</v>
      </c>
      <c r="CR97" s="234">
        <f t="shared" si="423"/>
        <v>802046</v>
      </c>
      <c r="CS97" s="234">
        <f t="shared" si="423"/>
        <v>477079.47999999998</v>
      </c>
      <c r="CT97" s="234">
        <f t="shared" si="423"/>
        <v>851910.91000000015</v>
      </c>
      <c r="CU97" s="234">
        <f t="shared" si="423"/>
        <v>467001.62000000011</v>
      </c>
      <c r="CV97" s="234">
        <f t="shared" si="423"/>
        <v>282883.03000000003</v>
      </c>
      <c r="CW97" s="234">
        <f t="shared" si="423"/>
        <v>388052</v>
      </c>
      <c r="CX97" s="234">
        <f t="shared" si="423"/>
        <v>150795.03000000003</v>
      </c>
      <c r="CY97" s="234">
        <f t="shared" si="424"/>
        <v>221202</v>
      </c>
      <c r="CZ97" s="234">
        <f t="shared" si="424"/>
        <v>528977</v>
      </c>
      <c r="DA97" s="234">
        <f t="shared" si="424"/>
        <v>454187</v>
      </c>
      <c r="DB97" s="393">
        <f t="shared" si="424"/>
        <v>723020</v>
      </c>
      <c r="DC97" s="393">
        <f t="shared" si="424"/>
        <v>463384</v>
      </c>
      <c r="DD97" s="393">
        <f t="shared" si="424"/>
        <v>287678</v>
      </c>
      <c r="DE97" s="393">
        <f t="shared" si="424"/>
        <v>368099</v>
      </c>
      <c r="DF97" s="393">
        <f t="shared" si="424"/>
        <v>-184428</v>
      </c>
      <c r="DG97" s="393">
        <f t="shared" si="424"/>
        <v>-55241</v>
      </c>
      <c r="DH97" s="393">
        <f t="shared" si="424"/>
        <v>57712</v>
      </c>
      <c r="DI97" s="393">
        <f t="shared" si="425"/>
        <v>-287528</v>
      </c>
      <c r="DJ97" s="393">
        <f t="shared" si="425"/>
        <v>-35963</v>
      </c>
      <c r="DK97" s="393">
        <f t="shared" si="425"/>
        <v>-140316</v>
      </c>
      <c r="DL97" s="393">
        <f t="shared" si="425"/>
        <v>-204612</v>
      </c>
      <c r="DM97" s="393">
        <f t="shared" si="425"/>
        <v>1354</v>
      </c>
      <c r="DN97" s="393">
        <f t="shared" si="425"/>
        <v>54309</v>
      </c>
      <c r="DO97" s="393">
        <f t="shared" si="425"/>
        <v>247481</v>
      </c>
      <c r="DP97" s="393">
        <f t="shared" si="425"/>
        <v>518300</v>
      </c>
      <c r="DQ97" s="393">
        <f t="shared" si="425"/>
        <v>-80577</v>
      </c>
      <c r="DR97" s="393"/>
      <c r="DS97" s="393"/>
      <c r="DT97" s="393"/>
      <c r="DU97" s="393"/>
      <c r="DV97" s="393"/>
      <c r="DW97" s="393"/>
      <c r="DX97" s="393"/>
      <c r="DY97" s="393"/>
      <c r="DZ97" s="393"/>
      <c r="EA97" s="329"/>
      <c r="EB97" s="57">
        <f>EB83+EB90</f>
        <v>3612903</v>
      </c>
    </row>
    <row r="98" spans="1:132" s="31" customFormat="1" ht="15">
      <c r="A98" s="139"/>
      <c r="B98" s="32" t="s">
        <v>143</v>
      </c>
      <c r="C98" s="90">
        <f>C84+C91</f>
        <v>3762025.6600000001</v>
      </c>
      <c r="D98" s="91">
        <f t="shared" si="439" ref="D98:X98">D84+D91</f>
        <v>1653639.8799999999</v>
      </c>
      <c r="E98" s="91">
        <f t="shared" si="439"/>
        <v>1209935.4099999999</v>
      </c>
      <c r="F98" s="91">
        <f t="shared" si="439"/>
        <v>1081284.02</v>
      </c>
      <c r="G98" s="91">
        <f t="shared" si="439"/>
        <v>782809.58999999997</v>
      </c>
      <c r="H98" s="91">
        <f t="shared" si="439"/>
        <v>904426.94999999995</v>
      </c>
      <c r="I98" s="91">
        <f t="shared" si="439"/>
        <v>823881.53000000003</v>
      </c>
      <c r="J98" s="91">
        <f t="shared" si="439"/>
        <v>1054995</v>
      </c>
      <c r="K98" s="91">
        <f t="shared" si="439"/>
        <v>1025378.5</v>
      </c>
      <c r="L98" s="92">
        <f t="shared" si="439"/>
        <v>1696099.28</v>
      </c>
      <c r="M98" s="91">
        <f t="shared" si="439"/>
        <v>1796338.55</v>
      </c>
      <c r="N98" s="91">
        <f t="shared" si="439"/>
        <v>1633914.02</v>
      </c>
      <c r="O98" s="91">
        <f t="shared" si="439"/>
        <v>1552071.46</v>
      </c>
      <c r="P98" s="91">
        <f t="shared" si="439"/>
        <v>1203522.1499999999</v>
      </c>
      <c r="Q98" s="91">
        <f t="shared" si="439"/>
        <v>1216447.52</v>
      </c>
      <c r="R98" s="91">
        <f t="shared" si="439"/>
        <v>823192</v>
      </c>
      <c r="S98" s="91">
        <f t="shared" si="439"/>
        <v>732108.01000000001</v>
      </c>
      <c r="T98" s="91">
        <f t="shared" si="439"/>
        <v>703655.70000000007</v>
      </c>
      <c r="U98" s="91">
        <f t="shared" si="439"/>
        <v>795514.81999999995</v>
      </c>
      <c r="V98" s="91">
        <f t="shared" si="439"/>
        <v>771730</v>
      </c>
      <c r="W98" s="91">
        <f t="shared" si="439"/>
        <v>998790.08999999997</v>
      </c>
      <c r="X98" s="92">
        <f t="shared" si="439"/>
        <v>1393888.03</v>
      </c>
      <c r="Y98" s="91">
        <f t="shared" si="440" ref="Y98:AA98">Y84+Y91</f>
        <v>1838454</v>
      </c>
      <c r="Z98" s="91">
        <f t="shared" si="440"/>
        <v>1789559</v>
      </c>
      <c r="AA98" s="91">
        <f t="shared" si="440"/>
        <v>1805491.8500000001</v>
      </c>
      <c r="AB98" s="91">
        <f t="shared" si="441" ref="AB98:AC98">AB84+AB91</f>
        <v>1429913.9199999999</v>
      </c>
      <c r="AC98" s="91">
        <f t="shared" si="441"/>
        <v>1198136.78</v>
      </c>
      <c r="AD98" s="91">
        <f t="shared" si="442" ref="AD98:AF98">AD84+AD91</f>
        <v>880059.67999999993</v>
      </c>
      <c r="AE98" s="91">
        <f t="shared" si="442"/>
        <v>791693</v>
      </c>
      <c r="AF98" s="91">
        <f t="shared" si="442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299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299">
        <v>2533681</v>
      </c>
      <c r="BI98" s="473">
        <v>2565629</v>
      </c>
      <c r="BJ98" s="536">
        <v>2652028</v>
      </c>
      <c r="BK98" s="299">
        <v>2561324</v>
      </c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21"/>
        <v>-2209954.2000000002</v>
      </c>
      <c r="BV98" s="93">
        <f t="shared" si="421"/>
        <v>-450117.72999999998</v>
      </c>
      <c r="BW98" s="93">
        <f t="shared" si="421"/>
        <v>6512.1100000001024</v>
      </c>
      <c r="BX98" s="93">
        <f t="shared" si="421"/>
        <v>-258092.02000000002</v>
      </c>
      <c r="BY98" s="93">
        <f t="shared" si="421"/>
        <v>-50701.579999999958</v>
      </c>
      <c r="BZ98" s="93">
        <f t="shared" si="421"/>
        <v>-200771.24999999988</v>
      </c>
      <c r="CA98" s="93">
        <f t="shared" si="421"/>
        <v>-28366.710000000079</v>
      </c>
      <c r="CB98" s="93">
        <f t="shared" si="421"/>
        <v>-283265</v>
      </c>
      <c r="CC98" s="93">
        <f t="shared" si="421"/>
        <v>-26588.410000000033</v>
      </c>
      <c r="CD98" s="393">
        <f t="shared" si="421"/>
        <v>-302211.25</v>
      </c>
      <c r="CE98" s="416">
        <f t="shared" si="422"/>
        <v>42115.449999999953</v>
      </c>
      <c r="CF98" s="93">
        <f t="shared" si="422"/>
        <v>155644.97999999998</v>
      </c>
      <c r="CG98" s="93">
        <f t="shared" si="422"/>
        <v>253420.39000000013</v>
      </c>
      <c r="CH98" s="93">
        <f t="shared" si="422"/>
        <v>226391.77000000002</v>
      </c>
      <c r="CI98" s="93">
        <f t="shared" si="422"/>
        <v>-18310.739999999991</v>
      </c>
      <c r="CJ98" s="234">
        <f t="shared" si="422"/>
        <v>56867.679999999935</v>
      </c>
      <c r="CK98" s="234">
        <f t="shared" si="422"/>
        <v>59584.989999999991</v>
      </c>
      <c r="CL98" s="234">
        <f t="shared" si="422"/>
        <v>2269.5499999999302</v>
      </c>
      <c r="CM98" s="234">
        <f t="shared" si="422"/>
        <v>28794.180000000051</v>
      </c>
      <c r="CN98" s="234">
        <f t="shared" si="422"/>
        <v>84449</v>
      </c>
      <c r="CO98" s="234">
        <f t="shared" si="423"/>
        <v>31422.910000000033</v>
      </c>
      <c r="CP98" s="393">
        <f t="shared" si="423"/>
        <v>329472.96999999997</v>
      </c>
      <c r="CQ98" s="355">
        <f t="shared" si="423"/>
        <v>246215</v>
      </c>
      <c r="CR98" s="234">
        <f t="shared" si="423"/>
        <v>418605</v>
      </c>
      <c r="CS98" s="234">
        <f t="shared" si="423"/>
        <v>216245.14999999991</v>
      </c>
      <c r="CT98" s="234">
        <f t="shared" si="423"/>
        <v>774585.08000000007</v>
      </c>
      <c r="CU98" s="234">
        <f t="shared" si="423"/>
        <v>361190.21999999997</v>
      </c>
      <c r="CV98" s="234">
        <f t="shared" si="423"/>
        <v>481297.32000000007</v>
      </c>
      <c r="CW98" s="234">
        <f t="shared" si="423"/>
        <v>418899</v>
      </c>
      <c r="CX98" s="234">
        <f t="shared" si="423"/>
        <v>1260674.75</v>
      </c>
      <c r="CY98" s="234">
        <f t="shared" si="424"/>
        <v>651862</v>
      </c>
      <c r="CZ98" s="234">
        <f t="shared" si="424"/>
        <v>335960</v>
      </c>
      <c r="DA98" s="234">
        <f t="shared" si="424"/>
        <v>676814</v>
      </c>
      <c r="DB98" s="393">
        <f t="shared" si="424"/>
        <v>518370</v>
      </c>
      <c r="DC98" s="393">
        <f t="shared" si="424"/>
        <v>1238779</v>
      </c>
      <c r="DD98" s="393">
        <f t="shared" si="424"/>
        <v>941394</v>
      </c>
      <c r="DE98" s="393">
        <f t="shared" si="424"/>
        <v>907626</v>
      </c>
      <c r="DF98" s="393">
        <f t="shared" si="424"/>
        <v>-120099</v>
      </c>
      <c r="DG98" s="393">
        <f t="shared" si="424"/>
        <v>976700</v>
      </c>
      <c r="DH98" s="393">
        <f t="shared" si="424"/>
        <v>183066</v>
      </c>
      <c r="DI98" s="393">
        <f t="shared" si="425"/>
        <v>348487</v>
      </c>
      <c r="DJ98" s="393">
        <f t="shared" si="425"/>
        <v>-568937</v>
      </c>
      <c r="DK98" s="393">
        <f t="shared" si="425"/>
        <v>-385031</v>
      </c>
      <c r="DL98" s="393">
        <f t="shared" si="425"/>
        <v>-181085</v>
      </c>
      <c r="DM98" s="393">
        <f t="shared" si="425"/>
        <v>-274895</v>
      </c>
      <c r="DN98" s="393">
        <f t="shared" si="425"/>
        <v>291950</v>
      </c>
      <c r="DO98" s="393">
        <f t="shared" si="425"/>
        <v>-757819</v>
      </c>
      <c r="DP98" s="393">
        <f t="shared" si="425"/>
        <v>-497530</v>
      </c>
      <c r="DQ98" s="393">
        <f t="shared" si="425"/>
        <v>-368039</v>
      </c>
      <c r="DR98" s="393"/>
      <c r="DS98" s="393"/>
      <c r="DT98" s="393"/>
      <c r="DU98" s="393"/>
      <c r="DV98" s="393"/>
      <c r="DW98" s="393"/>
      <c r="DX98" s="393"/>
      <c r="DY98" s="393"/>
      <c r="DZ98" s="393"/>
      <c r="EA98" s="329"/>
      <c r="EB98" s="57">
        <f>EB84+EB91</f>
        <v>2561324</v>
      </c>
    </row>
    <row r="99" spans="1:132" s="123" customFormat="1" ht="15.75" thickBot="1">
      <c r="A99" s="140"/>
      <c r="B99" s="45" t="s">
        <v>144</v>
      </c>
      <c r="C99" s="119">
        <f t="shared" si="443" ref="C99:V99">SUM(C94:C98)</f>
        <v>50531333.13000001</v>
      </c>
      <c r="D99" s="120">
        <f t="shared" si="443"/>
        <v>30835186.740000002</v>
      </c>
      <c r="E99" s="120">
        <f t="shared" si="443"/>
        <v>18999117.299999997</v>
      </c>
      <c r="F99" s="120">
        <f t="shared" si="443"/>
        <v>11686201.85</v>
      </c>
      <c r="G99" s="120">
        <f t="shared" si="443"/>
        <v>8353683.2299999995</v>
      </c>
      <c r="H99" s="120">
        <f t="shared" si="443"/>
        <v>7635365.46</v>
      </c>
      <c r="I99" s="120">
        <f t="shared" si="443"/>
        <v>7643213.4500000011</v>
      </c>
      <c r="J99" s="120">
        <f t="shared" si="443"/>
        <v>10421303.91</v>
      </c>
      <c r="K99" s="120">
        <f t="shared" si="443"/>
        <v>17008343.32</v>
      </c>
      <c r="L99" s="121">
        <f t="shared" si="443"/>
        <v>42637842.299999997</v>
      </c>
      <c r="M99" s="120">
        <f t="shared" si="443"/>
        <v>46062961.769999996</v>
      </c>
      <c r="N99" s="120">
        <f t="shared" si="443"/>
        <v>41122719.980000004</v>
      </c>
      <c r="O99" s="120">
        <f t="shared" si="443"/>
        <v>36922721.130000003</v>
      </c>
      <c r="P99" s="120">
        <f t="shared" si="443"/>
        <v>32044894.459999997</v>
      </c>
      <c r="Q99" s="120">
        <f t="shared" si="443"/>
        <v>22002471.16</v>
      </c>
      <c r="R99" s="120">
        <f t="shared" si="443"/>
        <v>10293506.65</v>
      </c>
      <c r="S99" s="120">
        <f t="shared" si="443"/>
        <v>8028191.2599999998</v>
      </c>
      <c r="T99" s="120">
        <f t="shared" si="443"/>
        <v>6521111.7799999993</v>
      </c>
      <c r="U99" s="120">
        <f t="shared" si="443"/>
        <v>7563418.8700000001</v>
      </c>
      <c r="V99" s="120">
        <f t="shared" si="443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44" ref="Y99:AA99">SUM(Y94+Y95+Y96+Y97+Y98)</f>
        <v>48917589</v>
      </c>
      <c r="Z99" s="120">
        <f t="shared" si="444"/>
        <v>51106012</v>
      </c>
      <c r="AA99" s="120">
        <f t="shared" si="444"/>
        <v>48377475.040000007</v>
      </c>
      <c r="AB99" s="120">
        <f t="shared" si="445" ref="AB99:AC99">SUM(AB94+AB95+AB96+AB97+AB98)</f>
        <v>31242476.710000001</v>
      </c>
      <c r="AC99" s="120">
        <f t="shared" si="445"/>
        <v>17814725.420000002</v>
      </c>
      <c r="AD99" s="120">
        <f t="shared" si="446" ref="AD99:AF99">SUM(AD94+AD95+AD96+AD97+AD98)</f>
        <v>10620490.35</v>
      </c>
      <c r="AE99" s="120">
        <f t="shared" si="446"/>
        <v>8486378</v>
      </c>
      <c r="AF99" s="120">
        <f t="shared" si="446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8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8">
        <v>56163387</v>
      </c>
      <c r="BI99" s="471">
        <v>69423980</v>
      </c>
      <c r="BJ99" s="535">
        <v>73170800</v>
      </c>
      <c r="BK99" s="298">
        <v>61532861</v>
      </c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47" ref="BU99:BY99">SUM(BU94:BU98)</f>
        <v>-13608612</v>
      </c>
      <c r="BV99" s="122">
        <f t="shared" si="447"/>
        <v>1209707.7199999976</v>
      </c>
      <c r="BW99" s="122">
        <f t="shared" si="447"/>
        <v>3003353.8600000013</v>
      </c>
      <c r="BX99" s="122">
        <f t="shared" si="447"/>
        <v>-1392695.2000000004</v>
      </c>
      <c r="BY99" s="122">
        <f t="shared" si="447"/>
        <v>-325491.96999999991</v>
      </c>
      <c r="BZ99" s="122">
        <f t="shared" si="448" ref="BZ99:CH99">SUM(BZ94:BZ98)</f>
        <v>-1114253.6800000002</v>
      </c>
      <c r="CA99" s="122">
        <f t="shared" si="448"/>
        <v>-79794.580000001064</v>
      </c>
      <c r="CB99" s="122">
        <f t="shared" si="448"/>
        <v>-1546270.9099999995</v>
      </c>
      <c r="CC99" s="122">
        <f t="shared" si="448"/>
        <v>-1079525.2599999993</v>
      </c>
      <c r="CD99" s="392">
        <f t="shared" si="448"/>
        <v>-8327036.7199999942</v>
      </c>
      <c r="CE99" s="415">
        <f t="shared" si="448"/>
        <v>2854627.2299999995</v>
      </c>
      <c r="CF99" s="122">
        <f t="shared" si="448"/>
        <v>9983292.0200000014</v>
      </c>
      <c r="CG99" s="122">
        <f t="shared" si="448"/>
        <v>11454753.91</v>
      </c>
      <c r="CH99" s="122">
        <f t="shared" si="448"/>
        <v>-802417.7500000007</v>
      </c>
      <c r="CI99" s="122">
        <f t="shared" si="449" ref="CI99:CJ99">SUM(CI94:CI98)</f>
        <v>-4187745.7399999984</v>
      </c>
      <c r="CJ99" s="233">
        <f t="shared" si="449"/>
        <v>326983.69999999885</v>
      </c>
      <c r="CK99" s="233">
        <f t="shared" si="450" ref="CK99:CL99">SUM(CK94:CK98)</f>
        <v>458186.73999999999</v>
      </c>
      <c r="CL99" s="233">
        <f t="shared" si="450"/>
        <v>1369028.0600000005</v>
      </c>
      <c r="CM99" s="233">
        <f t="shared" si="451" ref="CM99">SUM(CM94:CM98)</f>
        <v>756161.1300000007</v>
      </c>
      <c r="CN99" s="233">
        <f t="shared" si="452" ref="CN99:CO99">SUM(CN94:CN98)</f>
        <v>-172028</v>
      </c>
      <c r="CO99" s="233">
        <f t="shared" si="452"/>
        <v>3195753.939999999</v>
      </c>
      <c r="CP99" s="392">
        <f t="shared" si="453" ref="CP99:CQ99">SUM(CP94:CP98)</f>
        <v>11238303.419999998</v>
      </c>
      <c r="CQ99" s="354">
        <f t="shared" si="453"/>
        <v>8720278</v>
      </c>
      <c r="CR99" s="233">
        <f t="shared" si="454" ref="CR99">SUM(CR94:CR98)</f>
        <v>13522586</v>
      </c>
      <c r="CS99" s="233">
        <f t="shared" si="455" ref="CS99">SUM(CS94:CS98)</f>
        <v>10018974.959999999</v>
      </c>
      <c r="CT99" s="233">
        <f t="shared" si="456" ref="CT99">SUM(CT94:CT98)</f>
        <v>11550182.290000001</v>
      </c>
      <c r="CU99" s="233">
        <f t="shared" si="457" ref="CU99">SUM(CU94:CU98)</f>
        <v>8312691.5799999991</v>
      </c>
      <c r="CV99" s="233">
        <f t="shared" si="458" ref="CV99">SUM(CV94:CV98)</f>
        <v>5010678.6500000013</v>
      </c>
      <c r="CW99" s="233">
        <f t="shared" si="459" ref="CW99">SUM(CW94:CW98)</f>
        <v>4935487</v>
      </c>
      <c r="CX99" s="233">
        <f t="shared" si="460" ref="CX99">SUM(CX94:CX98)</f>
        <v>4321149.1600000001</v>
      </c>
      <c r="CY99" s="233">
        <f t="shared" si="461" ref="CY99">SUM(CY94:CY98)</f>
        <v>4462029</v>
      </c>
      <c r="CZ99" s="233">
        <f t="shared" si="462" ref="CZ99">SUM(CZ94:CZ98)</f>
        <v>5818815</v>
      </c>
      <c r="DA99" s="233">
        <f t="shared" si="463" ref="DA99">SUM(DA94:DA98)</f>
        <v>4239403</v>
      </c>
      <c r="DB99" s="392">
        <f t="shared" si="464" ref="DB99">SUM(DB94:DB98)</f>
        <v>8157231</v>
      </c>
      <c r="DC99" s="392">
        <f t="shared" si="465" ref="DC99">SUM(DC94:DC98)</f>
        <v>10661487</v>
      </c>
      <c r="DD99" s="392">
        <f t="shared" si="466" ref="DD99">SUM(DD94:DD98)</f>
        <v>1122818</v>
      </c>
      <c r="DE99" s="392">
        <f t="shared" si="467" ref="DE99">SUM(DE94:DE98)</f>
        <v>4289872</v>
      </c>
      <c r="DF99" s="392">
        <f t="shared" si="468" ref="DF99:DG99">SUM(DF94:DF98)</f>
        <v>-2255558</v>
      </c>
      <c r="DG99" s="392">
        <f t="shared" si="468"/>
        <v>-2352449</v>
      </c>
      <c r="DH99" s="392">
        <f t="shared" si="469" ref="DH99">SUM(DH94:DH98)</f>
        <v>-2319994</v>
      </c>
      <c r="DI99" s="392">
        <f t="shared" si="470" ref="DI99">SUM(DI94:DI98)</f>
        <v>-3603261</v>
      </c>
      <c r="DJ99" s="392">
        <f t="shared" si="471" ref="DJ99:DK99">SUM(DJ94:DJ98)</f>
        <v>-2759031</v>
      </c>
      <c r="DK99" s="392">
        <f t="shared" si="471"/>
        <v>-3825692</v>
      </c>
      <c r="DL99" s="392">
        <f t="shared" si="472" ref="DL99:DM99">SUM(DL94:DL98)</f>
        <v>-4513983</v>
      </c>
      <c r="DM99" s="392">
        <f t="shared" si="472"/>
        <v>904841</v>
      </c>
      <c r="DN99" s="392">
        <f t="shared" si="473" ref="DN99:DO99">SUM(DN94:DN98)</f>
        <v>2457047</v>
      </c>
      <c r="DO99" s="392">
        <f t="shared" si="473"/>
        <v>1124626</v>
      </c>
      <c r="DP99" s="392">
        <f t="shared" si="474" ref="DP99:DQ99">SUM(DP94:DP98)</f>
        <v>7419384</v>
      </c>
      <c r="DQ99" s="392">
        <f t="shared" si="474"/>
        <v>-1153461</v>
      </c>
      <c r="DR99" s="392"/>
      <c r="DS99" s="392"/>
      <c r="DT99" s="392"/>
      <c r="DU99" s="392"/>
      <c r="DV99" s="392"/>
      <c r="DW99" s="392"/>
      <c r="DX99" s="392"/>
      <c r="DY99" s="392"/>
      <c r="DZ99" s="392"/>
      <c r="EA99" s="330"/>
      <c r="EB99" s="29">
        <f>SUM(EB94:EB98)</f>
        <v>61532861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7"/>
      <c r="BJ100" s="531"/>
      <c r="BK100" s="294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88"/>
      <c r="CQ100" s="350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388"/>
      <c r="DC100" s="388"/>
      <c r="DD100" s="388"/>
      <c r="DE100" s="388"/>
      <c r="DF100" s="388"/>
      <c r="DG100" s="388"/>
      <c r="DH100" s="388"/>
      <c r="DI100" s="388"/>
      <c r="DJ100" s="388"/>
      <c r="DK100" s="388"/>
      <c r="DL100" s="388"/>
      <c r="DM100" s="388"/>
      <c r="DN100" s="388"/>
      <c r="DO100" s="388"/>
      <c r="DP100" s="388"/>
      <c r="DQ100" s="388"/>
      <c r="DR100" s="388"/>
      <c r="DS100" s="388"/>
      <c r="DT100" s="388"/>
      <c r="DU100" s="388"/>
      <c r="DV100" s="388"/>
      <c r="DW100" s="388"/>
      <c r="DX100" s="388"/>
      <c r="DY100" s="388"/>
      <c r="DZ100" s="388"/>
      <c r="EA100" s="329"/>
      <c r="EB100" s="88"/>
    </row>
    <row r="101" spans="1:132" s="31" customFormat="1" ht="1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299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299">
        <v>24542013</v>
      </c>
      <c r="BI101" s="473">
        <v>36531296</v>
      </c>
      <c r="BJ101" s="536">
        <v>39694054</v>
      </c>
      <c r="BK101" s="299">
        <v>38575334</v>
      </c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75" ref="BU101:CD105">O101-C101</f>
        <v>-2117707.5300000012</v>
      </c>
      <c r="BV101" s="93">
        <f t="shared" si="475"/>
        <v>-2567128.8599999994</v>
      </c>
      <c r="BW101" s="93">
        <f t="shared" si="475"/>
        <v>118851.08999999985</v>
      </c>
      <c r="BX101" s="93">
        <f t="shared" si="475"/>
        <v>236527.93999999948</v>
      </c>
      <c r="BY101" s="93">
        <f t="shared" si="475"/>
        <v>-1021452.0700000003</v>
      </c>
      <c r="BZ101" s="93">
        <f t="shared" si="475"/>
        <v>-687143.08999999892</v>
      </c>
      <c r="CA101" s="93">
        <f t="shared" si="475"/>
        <v>-152746.33000000007</v>
      </c>
      <c r="CB101" s="93">
        <f t="shared" si="475"/>
        <v>-820025.44999999925</v>
      </c>
      <c r="CC101" s="93">
        <f t="shared" si="475"/>
        <v>173330.04000000097</v>
      </c>
      <c r="CD101" s="393">
        <f t="shared" si="475"/>
        <v>-1046751.1699999981</v>
      </c>
      <c r="CE101" s="416">
        <f t="shared" si="476" ref="CE101:CN105">Y101-M101</f>
        <v>-2353202.7300000004</v>
      </c>
      <c r="CF101" s="93">
        <f t="shared" si="476"/>
        <v>2847096.9499999993</v>
      </c>
      <c r="CG101" s="93">
        <f t="shared" si="476"/>
        <v>7287113.8900000006</v>
      </c>
      <c r="CH101" s="93">
        <f t="shared" si="476"/>
        <v>1617083.1699999981</v>
      </c>
      <c r="CI101" s="93">
        <f t="shared" si="476"/>
        <v>-1255872.1699999999</v>
      </c>
      <c r="CJ101" s="234">
        <f t="shared" si="476"/>
        <v>-136506.95999999903</v>
      </c>
      <c r="CK101" s="234">
        <f t="shared" si="476"/>
        <v>794724.59999999963</v>
      </c>
      <c r="CL101" s="234">
        <f t="shared" si="476"/>
        <v>926577.40999999922</v>
      </c>
      <c r="CM101" s="234">
        <f t="shared" si="476"/>
        <v>142204.83999999985</v>
      </c>
      <c r="CN101" s="234">
        <f t="shared" si="476"/>
        <v>-122611</v>
      </c>
      <c r="CO101" s="234">
        <f t="shared" si="477" ref="CO101:CX105">AI101-W101</f>
        <v>1679539.9399999995</v>
      </c>
      <c r="CP101" s="393">
        <f t="shared" si="477"/>
        <v>2494212.1099999994</v>
      </c>
      <c r="CQ101" s="355">
        <f t="shared" si="477"/>
        <v>5938411</v>
      </c>
      <c r="CR101" s="234">
        <f t="shared" si="477"/>
        <v>10452757</v>
      </c>
      <c r="CS101" s="234">
        <f t="shared" si="477"/>
        <v>7140557.379999999</v>
      </c>
      <c r="CT101" s="234">
        <f t="shared" si="477"/>
        <v>5058253.4200000018</v>
      </c>
      <c r="CU101" s="234">
        <f t="shared" si="477"/>
        <v>5874540.4700000007</v>
      </c>
      <c r="CV101" s="234">
        <f t="shared" si="477"/>
        <v>4167715.0199999996</v>
      </c>
      <c r="CW101" s="234">
        <f t="shared" si="477"/>
        <v>2937350</v>
      </c>
      <c r="CX101" s="234">
        <f t="shared" si="477"/>
        <v>4014084.3100000005</v>
      </c>
      <c r="CY101" s="234">
        <f t="shared" si="478" ref="CY101:DH105">AS101-AG101</f>
        <v>2889362</v>
      </c>
      <c r="CZ101" s="234">
        <f t="shared" si="478"/>
        <v>3888779</v>
      </c>
      <c r="DA101" s="234">
        <f t="shared" si="478"/>
        <v>2944371</v>
      </c>
      <c r="DB101" s="393">
        <f t="shared" si="478"/>
        <v>4276962</v>
      </c>
      <c r="DC101" s="393">
        <f t="shared" si="478"/>
        <v>6685386</v>
      </c>
      <c r="DD101" s="393">
        <f t="shared" si="478"/>
        <v>-168772</v>
      </c>
      <c r="DE101" s="393">
        <f t="shared" si="478"/>
        <v>117405</v>
      </c>
      <c r="DF101" s="393">
        <f t="shared" si="478"/>
        <v>221041</v>
      </c>
      <c r="DG101" s="393">
        <f t="shared" si="478"/>
        <v>274008</v>
      </c>
      <c r="DH101" s="393">
        <f t="shared" si="478"/>
        <v>-2202361</v>
      </c>
      <c r="DI101" s="393">
        <f t="shared" si="479" ref="DI101:DQ105">BC101-AQ101</f>
        <v>-3035812</v>
      </c>
      <c r="DJ101" s="393">
        <f t="shared" si="479"/>
        <v>-2753162</v>
      </c>
      <c r="DK101" s="393">
        <f t="shared" si="479"/>
        <v>-1673426</v>
      </c>
      <c r="DL101" s="393">
        <f t="shared" si="479"/>
        <v>-2079414</v>
      </c>
      <c r="DM101" s="393">
        <f t="shared" si="479"/>
        <v>-1954332</v>
      </c>
      <c r="DN101" s="393">
        <f t="shared" si="479"/>
        <v>-44335</v>
      </c>
      <c r="DO101" s="393">
        <f t="shared" si="479"/>
        <v>1369892</v>
      </c>
      <c r="DP101" s="393">
        <f t="shared" si="479"/>
        <v>3039494</v>
      </c>
      <c r="DQ101" s="393">
        <f t="shared" si="479"/>
        <v>-561322</v>
      </c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29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38575334</v>
      </c>
    </row>
    <row r="102" spans="1:132" s="31" customFormat="1" ht="1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299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299">
        <v>1042871</v>
      </c>
      <c r="BI102" s="473">
        <v>2101047</v>
      </c>
      <c r="BJ102" s="536">
        <v>1987701</v>
      </c>
      <c r="BK102" s="299">
        <v>2646927</v>
      </c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75"/>
        <v>-129494.08999999997</v>
      </c>
      <c r="BV102" s="93">
        <f t="shared" si="475"/>
        <v>-176732.70999999996</v>
      </c>
      <c r="BW102" s="93">
        <f t="shared" si="475"/>
        <v>-30718.880000000005</v>
      </c>
      <c r="BX102" s="93">
        <f t="shared" si="475"/>
        <v>-141170.96000000008</v>
      </c>
      <c r="BY102" s="93">
        <f t="shared" si="475"/>
        <v>-38972.729999999981</v>
      </c>
      <c r="BZ102" s="93">
        <f t="shared" si="475"/>
        <v>-68989.75</v>
      </c>
      <c r="CA102" s="93">
        <f t="shared" si="475"/>
        <v>-72465.369999999995</v>
      </c>
      <c r="CB102" s="93">
        <f t="shared" si="475"/>
        <v>-83652.979999999981</v>
      </c>
      <c r="CC102" s="93">
        <f t="shared" si="475"/>
        <v>-19451.909999999974</v>
      </c>
      <c r="CD102" s="393">
        <f t="shared" si="475"/>
        <v>125124.92000000004</v>
      </c>
      <c r="CE102" s="416">
        <f t="shared" si="476"/>
        <v>-266703.40999999992</v>
      </c>
      <c r="CF102" s="93">
        <f t="shared" si="476"/>
        <v>275006.88</v>
      </c>
      <c r="CG102" s="93">
        <f t="shared" si="476"/>
        <v>496179.24999999988</v>
      </c>
      <c r="CH102" s="93">
        <f t="shared" si="476"/>
        <v>39067.279999999912</v>
      </c>
      <c r="CI102" s="93">
        <f t="shared" si="476"/>
        <v>219686.54000000004</v>
      </c>
      <c r="CJ102" s="234">
        <f t="shared" si="476"/>
        <v>441003.81000000006</v>
      </c>
      <c r="CK102" s="234">
        <f t="shared" si="476"/>
        <v>162239.67999999999</v>
      </c>
      <c r="CL102" s="234">
        <f t="shared" si="476"/>
        <v>180146.32000000001</v>
      </c>
      <c r="CM102" s="234">
        <f t="shared" si="476"/>
        <v>146957.75</v>
      </c>
      <c r="CN102" s="234">
        <f t="shared" si="476"/>
        <v>107069</v>
      </c>
      <c r="CO102" s="234">
        <f t="shared" si="477"/>
        <v>1448755.25</v>
      </c>
      <c r="CP102" s="393">
        <f t="shared" si="477"/>
        <v>33169.469999999972</v>
      </c>
      <c r="CQ102" s="355">
        <f t="shared" si="477"/>
        <v>369435</v>
      </c>
      <c r="CR102" s="234">
        <f t="shared" si="477"/>
        <v>290007</v>
      </c>
      <c r="CS102" s="234">
        <f t="shared" si="477"/>
        <v>397754.6100000001</v>
      </c>
      <c r="CT102" s="234">
        <f t="shared" si="477"/>
        <v>779561.68000000005</v>
      </c>
      <c r="CU102" s="234">
        <f t="shared" si="477"/>
        <v>570189.96999999997</v>
      </c>
      <c r="CV102" s="234">
        <f t="shared" si="477"/>
        <v>-80359.910000000033</v>
      </c>
      <c r="CW102" s="234">
        <f t="shared" si="477"/>
        <v>164468</v>
      </c>
      <c r="CX102" s="234">
        <f t="shared" si="477"/>
        <v>175512.37</v>
      </c>
      <c r="CY102" s="234">
        <f t="shared" si="478"/>
        <v>90748</v>
      </c>
      <c r="CZ102" s="234">
        <f t="shared" si="478"/>
        <v>227645</v>
      </c>
      <c r="DA102" s="234">
        <f t="shared" si="478"/>
        <v>-1100886</v>
      </c>
      <c r="DB102" s="393">
        <f t="shared" si="478"/>
        <v>287663</v>
      </c>
      <c r="DC102" s="393">
        <f t="shared" si="478"/>
        <v>489245</v>
      </c>
      <c r="DD102" s="393">
        <f t="shared" si="478"/>
        <v>566857</v>
      </c>
      <c r="DE102" s="393">
        <f t="shared" si="478"/>
        <v>338906</v>
      </c>
      <c r="DF102" s="393">
        <f t="shared" si="478"/>
        <v>282497</v>
      </c>
      <c r="DG102" s="393">
        <f t="shared" si="478"/>
        <v>124943</v>
      </c>
      <c r="DH102" s="393">
        <f t="shared" si="478"/>
        <v>93527</v>
      </c>
      <c r="DI102" s="393">
        <f t="shared" si="479"/>
        <v>13343</v>
      </c>
      <c r="DJ102" s="393">
        <f t="shared" si="479"/>
        <v>22139</v>
      </c>
      <c r="DK102" s="393">
        <f t="shared" si="479"/>
        <v>40663</v>
      </c>
      <c r="DL102" s="393">
        <f t="shared" si="479"/>
        <v>-30571</v>
      </c>
      <c r="DM102" s="393">
        <f t="shared" si="479"/>
        <v>-44702</v>
      </c>
      <c r="DN102" s="393">
        <f t="shared" si="479"/>
        <v>62239</v>
      </c>
      <c r="DO102" s="393">
        <f t="shared" si="479"/>
        <v>144213</v>
      </c>
      <c r="DP102" s="393">
        <f t="shared" si="479"/>
        <v>-155734</v>
      </c>
      <c r="DQ102" s="393">
        <f t="shared" si="479"/>
        <v>430572</v>
      </c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29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2646927</v>
      </c>
    </row>
    <row r="103" spans="1:132" s="31" customFormat="1" ht="1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299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299">
        <v>4614644</v>
      </c>
      <c r="BI103" s="473">
        <v>9219641</v>
      </c>
      <c r="BJ103" s="536">
        <v>10080732</v>
      </c>
      <c r="BK103" s="299">
        <v>9829940</v>
      </c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75"/>
        <v>-780418.98000000045</v>
      </c>
      <c r="BV103" s="93">
        <f t="shared" si="475"/>
        <v>-1967347.3599999994</v>
      </c>
      <c r="BW103" s="93">
        <f t="shared" si="475"/>
        <v>-699329.7099999995</v>
      </c>
      <c r="BX103" s="93">
        <f t="shared" si="475"/>
        <v>263834.25999999978</v>
      </c>
      <c r="BY103" s="93">
        <f t="shared" si="475"/>
        <v>-255831.87000000011</v>
      </c>
      <c r="BZ103" s="93">
        <f t="shared" si="475"/>
        <v>-371370.84000000008</v>
      </c>
      <c r="CA103" s="93">
        <f t="shared" si="475"/>
        <v>-159105.02000000002</v>
      </c>
      <c r="CB103" s="93">
        <f t="shared" si="475"/>
        <v>-451701.62999999989</v>
      </c>
      <c r="CC103" s="93">
        <f t="shared" si="475"/>
        <v>-70217.280000000028</v>
      </c>
      <c r="CD103" s="393">
        <f t="shared" si="475"/>
        <v>-477384.97999999998</v>
      </c>
      <c r="CE103" s="416">
        <f t="shared" si="476"/>
        <v>-1970268.3799999999</v>
      </c>
      <c r="CF103" s="93">
        <f t="shared" si="476"/>
        <v>570280.26999999955</v>
      </c>
      <c r="CG103" s="93">
        <f t="shared" si="476"/>
        <v>2917638.0900000008</v>
      </c>
      <c r="CH103" s="93">
        <f t="shared" si="476"/>
        <v>1342728.8599999994</v>
      </c>
      <c r="CI103" s="93">
        <f t="shared" si="476"/>
        <v>-332146.68999999994</v>
      </c>
      <c r="CJ103" s="234">
        <f t="shared" si="476"/>
        <v>-587594.23999999976</v>
      </c>
      <c r="CK103" s="234">
        <f t="shared" si="476"/>
        <v>-65839.729999999981</v>
      </c>
      <c r="CL103" s="234">
        <f t="shared" si="476"/>
        <v>297516.08000000007</v>
      </c>
      <c r="CM103" s="234">
        <f t="shared" si="476"/>
        <v>262656.45999999996</v>
      </c>
      <c r="CN103" s="234">
        <f t="shared" si="476"/>
        <v>50448</v>
      </c>
      <c r="CO103" s="234">
        <f t="shared" si="477"/>
        <v>201793.77000000002</v>
      </c>
      <c r="CP103" s="393">
        <f t="shared" si="477"/>
        <v>545251.52000000002</v>
      </c>
      <c r="CQ103" s="355">
        <f t="shared" si="477"/>
        <v>1131346</v>
      </c>
      <c r="CR103" s="234">
        <f t="shared" si="477"/>
        <v>3217353</v>
      </c>
      <c r="CS103" s="234">
        <f t="shared" si="477"/>
        <v>632872.51999999955</v>
      </c>
      <c r="CT103" s="234">
        <f t="shared" si="477"/>
        <v>2221110.2800000003</v>
      </c>
      <c r="CU103" s="234">
        <f t="shared" si="477"/>
        <v>1427193.6299999999</v>
      </c>
      <c r="CV103" s="234">
        <f t="shared" si="477"/>
        <v>1249991.46</v>
      </c>
      <c r="CW103" s="234">
        <f t="shared" si="477"/>
        <v>1009903</v>
      </c>
      <c r="CX103" s="234">
        <f t="shared" si="477"/>
        <v>1009298.47</v>
      </c>
      <c r="CY103" s="234">
        <f t="shared" si="478"/>
        <v>494833</v>
      </c>
      <c r="CZ103" s="234">
        <f t="shared" si="478"/>
        <v>1114480</v>
      </c>
      <c r="DA103" s="234">
        <f t="shared" si="478"/>
        <v>1118195</v>
      </c>
      <c r="DB103" s="393">
        <f t="shared" si="478"/>
        <v>1128417</v>
      </c>
      <c r="DC103" s="393">
        <f t="shared" si="478"/>
        <v>2942148</v>
      </c>
      <c r="DD103" s="393">
        <f t="shared" si="478"/>
        <v>75120</v>
      </c>
      <c r="DE103" s="393">
        <f t="shared" si="478"/>
        <v>164022</v>
      </c>
      <c r="DF103" s="393">
        <f t="shared" si="478"/>
        <v>-665027</v>
      </c>
      <c r="DG103" s="393">
        <f t="shared" si="478"/>
        <v>-274176</v>
      </c>
      <c r="DH103" s="393">
        <f t="shared" si="478"/>
        <v>-470129</v>
      </c>
      <c r="DI103" s="393">
        <f t="shared" si="479"/>
        <v>-696053</v>
      </c>
      <c r="DJ103" s="393">
        <f t="shared" si="479"/>
        <v>-690282</v>
      </c>
      <c r="DK103" s="393">
        <f t="shared" si="479"/>
        <v>-380648</v>
      </c>
      <c r="DL103" s="393">
        <f t="shared" si="479"/>
        <v>-719338</v>
      </c>
      <c r="DM103" s="393">
        <f t="shared" si="479"/>
        <v>-744409</v>
      </c>
      <c r="DN103" s="393">
        <f t="shared" si="479"/>
        <v>9781</v>
      </c>
      <c r="DO103" s="393">
        <f t="shared" si="479"/>
        <v>454855</v>
      </c>
      <c r="DP103" s="393">
        <f t="shared" si="479"/>
        <v>555766</v>
      </c>
      <c r="DQ103" s="393">
        <f t="shared" si="479"/>
        <v>-367091</v>
      </c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29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9829940</v>
      </c>
    </row>
    <row r="104" spans="1:132" s="31" customFormat="1" ht="15">
      <c r="A104" s="139"/>
      <c r="B104" s="32" t="s">
        <v>142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299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299">
        <v>1702269</v>
      </c>
      <c r="BI104" s="473">
        <v>3988257</v>
      </c>
      <c r="BJ104" s="536">
        <v>3829380</v>
      </c>
      <c r="BK104" s="299">
        <v>3833705</v>
      </c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75"/>
        <v>-141091.12000000011</v>
      </c>
      <c r="BV104" s="93">
        <f t="shared" si="475"/>
        <v>-1629753.5700000003</v>
      </c>
      <c r="BW104" s="93">
        <f t="shared" si="475"/>
        <v>-714910.74999999977</v>
      </c>
      <c r="BX104" s="93">
        <f t="shared" si="475"/>
        <v>266228.90999999992</v>
      </c>
      <c r="BY104" s="93">
        <f t="shared" si="475"/>
        <v>-114927.03999999992</v>
      </c>
      <c r="BZ104" s="93">
        <f t="shared" si="475"/>
        <v>-187684.55000000005</v>
      </c>
      <c r="CA104" s="93">
        <f t="shared" si="475"/>
        <v>-110355.95000000001</v>
      </c>
      <c r="CB104" s="93">
        <f t="shared" si="475"/>
        <v>-173515.45999999996</v>
      </c>
      <c r="CC104" s="93">
        <f t="shared" si="475"/>
        <v>-110117.38999999996</v>
      </c>
      <c r="CD104" s="393">
        <f t="shared" si="475"/>
        <v>-39835.469999999972</v>
      </c>
      <c r="CE104" s="416">
        <f t="shared" si="476"/>
        <v>-1103039.0699999998</v>
      </c>
      <c r="CF104" s="93">
        <f t="shared" si="476"/>
        <v>91771.850000000093</v>
      </c>
      <c r="CG104" s="93">
        <f t="shared" si="476"/>
        <v>878457.3200000003</v>
      </c>
      <c r="CH104" s="93">
        <f t="shared" si="476"/>
        <v>676237.85000000009</v>
      </c>
      <c r="CI104" s="93">
        <f t="shared" si="476"/>
        <v>-9773.6000000000931</v>
      </c>
      <c r="CJ104" s="234">
        <f t="shared" si="476"/>
        <v>-562545.5199999999</v>
      </c>
      <c r="CK104" s="234">
        <f t="shared" si="476"/>
        <v>-4306.0400000000373</v>
      </c>
      <c r="CL104" s="234">
        <f t="shared" si="476"/>
        <v>161656.31</v>
      </c>
      <c r="CM104" s="234">
        <f t="shared" si="476"/>
        <v>59247.119999999995</v>
      </c>
      <c r="CN104" s="234">
        <f t="shared" si="476"/>
        <v>14272</v>
      </c>
      <c r="CO104" s="234">
        <f t="shared" si="477"/>
        <v>109163.91999999998</v>
      </c>
      <c r="CP104" s="393">
        <f t="shared" si="477"/>
        <v>65283.810000000056</v>
      </c>
      <c r="CQ104" s="355">
        <f t="shared" si="477"/>
        <v>319258</v>
      </c>
      <c r="CR104" s="234">
        <f t="shared" si="477"/>
        <v>1436733</v>
      </c>
      <c r="CS104" s="234">
        <f t="shared" si="477"/>
        <v>316899.75999999978</v>
      </c>
      <c r="CT104" s="234">
        <f t="shared" si="477"/>
        <v>798724.75</v>
      </c>
      <c r="CU104" s="234">
        <f t="shared" si="477"/>
        <v>454344.23999999999</v>
      </c>
      <c r="CV104" s="234">
        <f t="shared" si="477"/>
        <v>807109.13</v>
      </c>
      <c r="CW104" s="234">
        <f t="shared" si="477"/>
        <v>221464</v>
      </c>
      <c r="CX104" s="234">
        <f t="shared" si="477"/>
        <v>187331.67999999999</v>
      </c>
      <c r="CY104" s="234">
        <f t="shared" si="478"/>
        <v>145726</v>
      </c>
      <c r="CZ104" s="234">
        <f t="shared" si="478"/>
        <v>391868</v>
      </c>
      <c r="DA104" s="234">
        <f t="shared" si="478"/>
        <v>482536</v>
      </c>
      <c r="DB104" s="393">
        <f t="shared" si="478"/>
        <v>553511</v>
      </c>
      <c r="DC104" s="393">
        <f t="shared" si="478"/>
        <v>1669271</v>
      </c>
      <c r="DD104" s="393">
        <f t="shared" si="478"/>
        <v>160008</v>
      </c>
      <c r="DE104" s="393">
        <f t="shared" si="478"/>
        <v>75722</v>
      </c>
      <c r="DF104" s="393">
        <f t="shared" si="478"/>
        <v>-306572</v>
      </c>
      <c r="DG104" s="393">
        <f t="shared" si="478"/>
        <v>193343</v>
      </c>
      <c r="DH104" s="393">
        <f t="shared" si="478"/>
        <v>-282980</v>
      </c>
      <c r="DI104" s="393">
        <f t="shared" si="479"/>
        <v>-104235</v>
      </c>
      <c r="DJ104" s="393">
        <f t="shared" si="479"/>
        <v>-182448</v>
      </c>
      <c r="DK104" s="393">
        <f t="shared" si="479"/>
        <v>-20220</v>
      </c>
      <c r="DL104" s="393">
        <f t="shared" si="479"/>
        <v>-283367</v>
      </c>
      <c r="DM104" s="393">
        <f t="shared" si="479"/>
        <v>-349216</v>
      </c>
      <c r="DN104" s="393">
        <f t="shared" si="479"/>
        <v>-79712</v>
      </c>
      <c r="DO104" s="393">
        <f t="shared" si="479"/>
        <v>264804</v>
      </c>
      <c r="DP104" s="393">
        <f t="shared" si="479"/>
        <v>-84289</v>
      </c>
      <c r="DQ104" s="393">
        <f t="shared" si="479"/>
        <v>-211975</v>
      </c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29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3833705</v>
      </c>
    </row>
    <row r="105" spans="1:132" s="31" customFormat="1" ht="15">
      <c r="A105" s="139"/>
      <c r="B105" s="32" t="s">
        <v>143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299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299">
        <v>1757116</v>
      </c>
      <c r="BI105" s="473">
        <v>2107184</v>
      </c>
      <c r="BJ105" s="536">
        <v>2370638</v>
      </c>
      <c r="BK105" s="299">
        <v>2763485</v>
      </c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75"/>
        <v>-594788.07999999984</v>
      </c>
      <c r="BV105" s="93">
        <f t="shared" si="475"/>
        <v>-439557.98999999999</v>
      </c>
      <c r="BW105" s="93">
        <f t="shared" si="475"/>
        <v>-295731.34999999986</v>
      </c>
      <c r="BX105" s="93">
        <f t="shared" si="475"/>
        <v>64346.810000000056</v>
      </c>
      <c r="BY105" s="93">
        <f t="shared" si="475"/>
        <v>-121159.53999999992</v>
      </c>
      <c r="BZ105" s="93">
        <f t="shared" si="475"/>
        <v>-7360.3100000000559</v>
      </c>
      <c r="CA105" s="93">
        <f t="shared" si="475"/>
        <v>-171547.30000000005</v>
      </c>
      <c r="CB105" s="93">
        <f t="shared" si="475"/>
        <v>-74931.030000000028</v>
      </c>
      <c r="CC105" s="93">
        <f t="shared" si="475"/>
        <v>-47987.900000000023</v>
      </c>
      <c r="CD105" s="393">
        <f t="shared" si="475"/>
        <v>35876.350000000093</v>
      </c>
      <c r="CE105" s="416">
        <f t="shared" si="476"/>
        <v>-212497.53000000003</v>
      </c>
      <c r="CF105" s="93">
        <f t="shared" si="476"/>
        <v>121680.55000000005</v>
      </c>
      <c r="CG105" s="93">
        <f t="shared" si="476"/>
        <v>501184.71999999997</v>
      </c>
      <c r="CH105" s="93">
        <f t="shared" si="476"/>
        <v>314680.20999999996</v>
      </c>
      <c r="CI105" s="93">
        <f t="shared" si="476"/>
        <v>18443.949999999953</v>
      </c>
      <c r="CJ105" s="234">
        <f t="shared" si="476"/>
        <v>-287414.49000000011</v>
      </c>
      <c r="CK105" s="234">
        <f t="shared" si="476"/>
        <v>-136104.05000000005</v>
      </c>
      <c r="CL105" s="234">
        <f t="shared" si="476"/>
        <v>103535.03000000003</v>
      </c>
      <c r="CM105" s="234">
        <f t="shared" si="476"/>
        <v>598985.29000000004</v>
      </c>
      <c r="CN105" s="234">
        <f t="shared" si="476"/>
        <v>-110719</v>
      </c>
      <c r="CO105" s="234">
        <f t="shared" si="477"/>
        <v>344257.85999999999</v>
      </c>
      <c r="CP105" s="393">
        <f t="shared" si="477"/>
        <v>-111845.55000000005</v>
      </c>
      <c r="CQ105" s="355">
        <f t="shared" si="477"/>
        <v>4586</v>
      </c>
      <c r="CR105" s="234">
        <f t="shared" si="477"/>
        <v>1100797</v>
      </c>
      <c r="CS105" s="234">
        <f t="shared" si="477"/>
        <v>7822.2900000000373</v>
      </c>
      <c r="CT105" s="234">
        <f t="shared" si="477"/>
        <v>255974.70999999996</v>
      </c>
      <c r="CU105" s="234">
        <f t="shared" si="477"/>
        <v>937170.02000000002</v>
      </c>
      <c r="CV105" s="234">
        <f t="shared" si="477"/>
        <v>457103.67000000004</v>
      </c>
      <c r="CW105" s="234">
        <f t="shared" si="477"/>
        <v>433116</v>
      </c>
      <c r="CX105" s="234">
        <f t="shared" si="477"/>
        <v>775542.76000000001</v>
      </c>
      <c r="CY105" s="234">
        <f t="shared" si="478"/>
        <v>82295</v>
      </c>
      <c r="CZ105" s="234">
        <f t="shared" si="478"/>
        <v>726846</v>
      </c>
      <c r="DA105" s="234">
        <f t="shared" si="478"/>
        <v>391806</v>
      </c>
      <c r="DB105" s="393">
        <f t="shared" si="478"/>
        <v>449588</v>
      </c>
      <c r="DC105" s="393">
        <f t="shared" si="478"/>
        <v>1315568</v>
      </c>
      <c r="DD105" s="393">
        <f t="shared" si="478"/>
        <v>228236</v>
      </c>
      <c r="DE105" s="393">
        <f t="shared" si="478"/>
        <v>375942</v>
      </c>
      <c r="DF105" s="393">
        <f t="shared" si="478"/>
        <v>409483</v>
      </c>
      <c r="DG105" s="393">
        <f t="shared" si="478"/>
        <v>-148389</v>
      </c>
      <c r="DH105" s="393">
        <f t="shared" si="478"/>
        <v>128996</v>
      </c>
      <c r="DI105" s="393">
        <f t="shared" si="479"/>
        <v>-93436</v>
      </c>
      <c r="DJ105" s="393">
        <f t="shared" si="479"/>
        <v>-161159</v>
      </c>
      <c r="DK105" s="393">
        <f t="shared" si="479"/>
        <v>69435</v>
      </c>
      <c r="DL105" s="393">
        <f t="shared" si="479"/>
        <v>-90039</v>
      </c>
      <c r="DM105" s="393">
        <f t="shared" si="479"/>
        <v>-481712</v>
      </c>
      <c r="DN105" s="393">
        <f t="shared" si="479"/>
        <v>278793</v>
      </c>
      <c r="DO105" s="393">
        <f t="shared" si="479"/>
        <v>-631703</v>
      </c>
      <c r="DP105" s="393">
        <f t="shared" si="479"/>
        <v>-453145</v>
      </c>
      <c r="DQ105" s="393">
        <f t="shared" si="479"/>
        <v>182301</v>
      </c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29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2763485</v>
      </c>
    </row>
    <row r="106" spans="1:132" s="123" customFormat="1" ht="15">
      <c r="A106" s="140"/>
      <c r="B106" s="32" t="s">
        <v>144</v>
      </c>
      <c r="C106" s="124">
        <f>SUM(C101:C105)</f>
        <v>40291928.969999999</v>
      </c>
      <c r="D106" s="125">
        <f t="shared" si="480" ref="D106:EB120">SUM(D101:D105)</f>
        <v>35676946.280000001</v>
      </c>
      <c r="E106" s="125">
        <f t="shared" si="480"/>
        <v>26904594.239999998</v>
      </c>
      <c r="F106" s="126">
        <f t="shared" si="480"/>
        <v>17655908.07</v>
      </c>
      <c r="G106" s="125">
        <f t="shared" si="480"/>
        <v>14405500.790000001</v>
      </c>
      <c r="H106" s="125">
        <f t="shared" si="480"/>
        <v>12223052.799999999</v>
      </c>
      <c r="I106" s="125">
        <f t="shared" si="480"/>
        <v>10927135.51</v>
      </c>
      <c r="J106" s="125">
        <f t="shared" si="480"/>
        <v>12109677.549999999</v>
      </c>
      <c r="K106" s="125">
        <f t="shared" si="480"/>
        <v>13215608.699999999</v>
      </c>
      <c r="L106" s="127">
        <f t="shared" si="480"/>
        <v>25112904.989999998</v>
      </c>
      <c r="M106" s="125">
        <f t="shared" si="480"/>
        <v>37386421.119999997</v>
      </c>
      <c r="N106" s="125">
        <f t="shared" si="480"/>
        <v>33795480.5</v>
      </c>
      <c r="O106" s="125">
        <f t="shared" si="480"/>
        <v>36528429.170000002</v>
      </c>
      <c r="P106" s="125">
        <f t="shared" si="480"/>
        <v>28896425.789999999</v>
      </c>
      <c r="Q106" s="125">
        <f t="shared" si="480"/>
        <v>25282754.639999997</v>
      </c>
      <c r="R106" s="125">
        <f t="shared" si="480"/>
        <v>18345675.029999997</v>
      </c>
      <c r="S106" s="125">
        <f t="shared" si="480"/>
        <v>12853157.540000003</v>
      </c>
      <c r="T106" s="125">
        <f t="shared" si="480"/>
        <v>10900504.259999998</v>
      </c>
      <c r="U106" s="125">
        <f t="shared" si="480"/>
        <v>10260915.539999999</v>
      </c>
      <c r="V106" s="125">
        <f t="shared" si="480"/>
        <v>10505851</v>
      </c>
      <c r="W106" s="125">
        <f t="shared" si="480"/>
        <v>13141164.260000002</v>
      </c>
      <c r="X106" s="127">
        <f t="shared" si="480"/>
        <v>23709934.640000004</v>
      </c>
      <c r="Y106" s="125">
        <f t="shared" si="480"/>
        <v>31480710</v>
      </c>
      <c r="Z106" s="125">
        <f t="shared" si="480"/>
        <v>37701317</v>
      </c>
      <c r="AA106" s="125">
        <f t="shared" si="480"/>
        <v>48609002.440000005</v>
      </c>
      <c r="AB106" s="125">
        <f t="shared" si="480"/>
        <v>32886223.159999996</v>
      </c>
      <c r="AC106" s="125">
        <f t="shared" si="480"/>
        <v>23923092.670000002</v>
      </c>
      <c r="AD106" s="125">
        <f t="shared" si="480"/>
        <v>17212617.629999999</v>
      </c>
      <c r="AE106" s="125">
        <f t="shared" si="480"/>
        <v>13603872</v>
      </c>
      <c r="AF106" s="125">
        <f t="shared" si="480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0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0">
        <v>33658913</v>
      </c>
      <c r="BI106" s="474">
        <v>53947425</v>
      </c>
      <c r="BJ106" s="537">
        <v>57962505</v>
      </c>
      <c r="BK106" s="300">
        <v>57649391</v>
      </c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84"/>
        <v>-3763499.8000000017</v>
      </c>
      <c r="BV106" s="128">
        <f t="shared" si="481" ref="BV106:BX106">SUM(BV101:BV105)</f>
        <v>-6780520.4899999993</v>
      </c>
      <c r="BW106" s="128">
        <f t="shared" si="481"/>
        <v>-1621839.5999999994</v>
      </c>
      <c r="BX106" s="128">
        <f t="shared" si="481"/>
        <v>689766.95999999915</v>
      </c>
      <c r="BY106" s="128">
        <f t="shared" si="482" ref="BY106">SUM(BY101:BY105)</f>
        <v>-1552343.2500000005</v>
      </c>
      <c r="BZ106" s="128">
        <f t="shared" si="483" ref="BZ106:CH106">SUM(BZ101:BZ105)</f>
        <v>-1322548.5399999991</v>
      </c>
      <c r="CA106" s="128">
        <f t="shared" si="483"/>
        <v>-666219.9700000002</v>
      </c>
      <c r="CB106" s="128">
        <f t="shared" si="483"/>
        <v>-1603826.5499999991</v>
      </c>
      <c r="CC106" s="128">
        <f t="shared" si="483"/>
        <v>-74444.439999999013</v>
      </c>
      <c r="CD106" s="394">
        <f t="shared" si="483"/>
        <v>-1402970.349999998</v>
      </c>
      <c r="CE106" s="417">
        <f t="shared" si="483"/>
        <v>-5905711.1200000001</v>
      </c>
      <c r="CF106" s="128">
        <f t="shared" si="483"/>
        <v>3905836.4999999991</v>
      </c>
      <c r="CG106" s="128">
        <f t="shared" si="483"/>
        <v>12080573.270000001</v>
      </c>
      <c r="CH106" s="128">
        <f t="shared" si="483"/>
        <v>3989797.3699999973</v>
      </c>
      <c r="CI106" s="128">
        <f t="shared" si="484" ref="CI106:CJ106">SUM(CI101:CI105)</f>
        <v>-1359661.97</v>
      </c>
      <c r="CJ106" s="235">
        <f t="shared" si="484"/>
        <v>-1133057.3999999987</v>
      </c>
      <c r="CK106" s="235">
        <f t="shared" si="485" ref="CK106:CL106">SUM(CK101:CK105)</f>
        <v>750714.4599999995</v>
      </c>
      <c r="CL106" s="235">
        <f t="shared" si="485"/>
        <v>1669431.1499999994</v>
      </c>
      <c r="CM106" s="235">
        <f t="shared" si="486" ref="CM106">SUM(CM101:CM105)</f>
        <v>1210051.46</v>
      </c>
      <c r="CN106" s="235">
        <f t="shared" si="487" ref="CN106:CO106">SUM(CN101:CN105)</f>
        <v>-61541</v>
      </c>
      <c r="CO106" s="235">
        <f t="shared" si="487"/>
        <v>3783510.7399999993</v>
      </c>
      <c r="CP106" s="394">
        <f t="shared" si="488" ref="CP106:CQ106">SUM(CP101:CP105)</f>
        <v>3026071.3599999994</v>
      </c>
      <c r="CQ106" s="356">
        <f t="shared" si="488"/>
        <v>7763036</v>
      </c>
      <c r="CR106" s="235">
        <f t="shared" si="489" ref="CR106">SUM(CR101:CR105)</f>
        <v>16497647</v>
      </c>
      <c r="CS106" s="235">
        <f t="shared" si="490" ref="CS106">SUM(CS101:CS105)</f>
        <v>8495906.5599999987</v>
      </c>
      <c r="CT106" s="235">
        <f t="shared" si="491" ref="CT106">SUM(CT101:CT105)</f>
        <v>9113624.8400000036</v>
      </c>
      <c r="CU106" s="235">
        <f t="shared" si="492" ref="CU106">SUM(CU101:CU105)</f>
        <v>9263438.3300000001</v>
      </c>
      <c r="CV106" s="235">
        <f t="shared" si="493" ref="CV106">SUM(CV101:CV105)</f>
        <v>6601559.3699999992</v>
      </c>
      <c r="CW106" s="235">
        <f t="shared" si="494" ref="CW106">SUM(CW101:CW105)</f>
        <v>4766301</v>
      </c>
      <c r="CX106" s="235">
        <f t="shared" si="495" ref="CX106">SUM(CX101:CX105)</f>
        <v>6161769.5899999999</v>
      </c>
      <c r="CY106" s="235">
        <f t="shared" si="496" ref="CY106">SUM(CY101:CY105)</f>
        <v>3702964</v>
      </c>
      <c r="CZ106" s="235">
        <f t="shared" si="497" ref="CZ106">SUM(CZ101:CZ105)</f>
        <v>6349618</v>
      </c>
      <c r="DA106" s="235">
        <f t="shared" si="498" ref="DA106">SUM(DA101:DA105)</f>
        <v>3836022</v>
      </c>
      <c r="DB106" s="394">
        <f t="shared" si="499" ref="DB106">SUM(DB101:DB105)</f>
        <v>6696141</v>
      </c>
      <c r="DC106" s="394">
        <f t="shared" si="500" ref="DC106">SUM(DC101:DC105)</f>
        <v>13101618</v>
      </c>
      <c r="DD106" s="394">
        <f t="shared" si="501" ref="DD106">SUM(DD101:DD105)</f>
        <v>861449</v>
      </c>
      <c r="DE106" s="394">
        <f t="shared" si="502" ref="DE106">SUM(DE101:DE105)</f>
        <v>1071997</v>
      </c>
      <c r="DF106" s="394">
        <f t="shared" si="503" ref="DF106:DG106">SUM(DF101:DF105)</f>
        <v>-58578</v>
      </c>
      <c r="DG106" s="394">
        <f t="shared" si="503"/>
        <v>169729</v>
      </c>
      <c r="DH106" s="394">
        <f t="shared" si="504" ref="DH106">SUM(DH101:DH105)</f>
        <v>-2732947</v>
      </c>
      <c r="DI106" s="394">
        <f t="shared" si="505" ref="DI106">SUM(DI101:DI105)</f>
        <v>-3916193</v>
      </c>
      <c r="DJ106" s="394">
        <f t="shared" si="506" ref="DJ106:DK106">SUM(DJ101:DJ105)</f>
        <v>-3764912</v>
      </c>
      <c r="DK106" s="394">
        <f t="shared" si="506"/>
        <v>-1964196</v>
      </c>
      <c r="DL106" s="394">
        <f t="shared" si="507" ref="DL106:DM106">SUM(DL101:DL105)</f>
        <v>-3202729</v>
      </c>
      <c r="DM106" s="394">
        <f t="shared" si="507"/>
        <v>-3574371</v>
      </c>
      <c r="DN106" s="394">
        <f t="shared" si="508" ref="DN106:DO106">SUM(DN101:DN105)</f>
        <v>226766</v>
      </c>
      <c r="DO106" s="394">
        <f t="shared" si="508"/>
        <v>1602061</v>
      </c>
      <c r="DP106" s="394">
        <f t="shared" si="509" ref="DP106:DQ106">SUM(DP101:DP105)</f>
        <v>2902092</v>
      </c>
      <c r="DQ106" s="394">
        <f t="shared" si="509"/>
        <v>-527515</v>
      </c>
      <c r="DR106" s="394"/>
      <c r="DS106" s="394"/>
      <c r="DT106" s="394"/>
      <c r="DU106" s="394"/>
      <c r="DV106" s="394"/>
      <c r="DW106" s="394"/>
      <c r="DX106" s="394"/>
      <c r="DY106" s="394"/>
      <c r="DZ106" s="394"/>
      <c r="EA106" s="330"/>
      <c r="EB106" s="38">
        <f t="shared" si="480"/>
        <v>57649391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6"/>
      <c r="BJ107" s="530"/>
      <c r="BK107" s="293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87"/>
      <c r="CQ107" s="349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  <c r="DS107" s="387"/>
      <c r="DT107" s="387"/>
      <c r="DU107" s="387"/>
      <c r="DV107" s="387"/>
      <c r="DW107" s="387"/>
      <c r="DX107" s="387"/>
      <c r="DY107" s="387"/>
      <c r="DZ107" s="387"/>
      <c r="EA107" s="264"/>
      <c r="EB107" s="83"/>
    </row>
    <row r="108" spans="1:132" s="52" customFormat="1" ht="1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1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1">
        <v>146622</v>
      </c>
      <c r="BI108" s="475">
        <v>174331</v>
      </c>
      <c r="BJ108" s="538">
        <v>162738</v>
      </c>
      <c r="BK108" s="301">
        <v>164381</v>
      </c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510" ref="BU108:CD112">O108-C108</f>
        <v>16593</v>
      </c>
      <c r="BV108" s="98">
        <f t="shared" si="510"/>
        <v>6399</v>
      </c>
      <c r="BW108" s="98">
        <f t="shared" si="510"/>
        <v>4529</v>
      </c>
      <c r="BX108" s="98">
        <f t="shared" si="510"/>
        <v>18826</v>
      </c>
      <c r="BY108" s="98">
        <f t="shared" si="510"/>
        <v>4588</v>
      </c>
      <c r="BZ108" s="98">
        <f t="shared" si="510"/>
        <v>7652</v>
      </c>
      <c r="CA108" s="98">
        <f t="shared" si="510"/>
        <v>11683</v>
      </c>
      <c r="CB108" s="98">
        <f t="shared" si="510"/>
        <v>-10438</v>
      </c>
      <c r="CC108" s="98">
        <f t="shared" si="510"/>
        <v>7645</v>
      </c>
      <c r="CD108" s="395">
        <f t="shared" si="510"/>
        <v>4156</v>
      </c>
      <c r="CE108" s="418">
        <f t="shared" si="511" ref="CE108:CN112">Y108-M108</f>
        <v>-18357</v>
      </c>
      <c r="CF108" s="98">
        <f t="shared" si="511"/>
        <v>2446</v>
      </c>
      <c r="CG108" s="98">
        <f t="shared" si="511"/>
        <v>13114</v>
      </c>
      <c r="CH108" s="98">
        <f t="shared" si="511"/>
        <v>-4044</v>
      </c>
      <c r="CI108" s="98">
        <f t="shared" si="511"/>
        <v>3761</v>
      </c>
      <c r="CJ108" s="236">
        <f t="shared" si="511"/>
        <v>-1051</v>
      </c>
      <c r="CK108" s="236">
        <f t="shared" si="511"/>
        <v>1330</v>
      </c>
      <c r="CL108" s="236">
        <f t="shared" si="511"/>
        <v>4577</v>
      </c>
      <c r="CM108" s="236">
        <f t="shared" si="511"/>
        <v>-3185</v>
      </c>
      <c r="CN108" s="236">
        <f t="shared" si="511"/>
        <v>-997</v>
      </c>
      <c r="CO108" s="236">
        <f t="shared" si="512" ref="CO108:CX112">AI108-W108</f>
        <v>11055</v>
      </c>
      <c r="CP108" s="395">
        <f t="shared" si="512"/>
        <v>-10196</v>
      </c>
      <c r="CQ108" s="357">
        <f t="shared" si="512"/>
        <v>16139</v>
      </c>
      <c r="CR108" s="236">
        <f t="shared" si="512"/>
        <v>13671</v>
      </c>
      <c r="CS108" s="236">
        <f t="shared" si="512"/>
        <v>1937</v>
      </c>
      <c r="CT108" s="236">
        <f t="shared" si="512"/>
        <v>-6024</v>
      </c>
      <c r="CU108" s="236">
        <f t="shared" si="512"/>
        <v>-5475</v>
      </c>
      <c r="CV108" s="236">
        <f t="shared" si="512"/>
        <v>3817</v>
      </c>
      <c r="CW108" s="236">
        <f t="shared" si="512"/>
        <v>-2947</v>
      </c>
      <c r="CX108" s="236">
        <f t="shared" si="512"/>
        <v>9696</v>
      </c>
      <c r="CY108" s="236">
        <f t="shared" si="513" ref="CY108:DH112">AS108-AG108</f>
        <v>1965</v>
      </c>
      <c r="CZ108" s="236">
        <f t="shared" si="513"/>
        <v>4471</v>
      </c>
      <c r="DA108" s="236">
        <f t="shared" si="513"/>
        <v>3167</v>
      </c>
      <c r="DB108" s="395">
        <f t="shared" si="513"/>
        <v>1302</v>
      </c>
      <c r="DC108" s="395">
        <f t="shared" si="513"/>
        <v>2863</v>
      </c>
      <c r="DD108" s="395">
        <f t="shared" si="513"/>
        <v>-6021</v>
      </c>
      <c r="DE108" s="395">
        <f t="shared" si="513"/>
        <v>-4063</v>
      </c>
      <c r="DF108" s="395">
        <f t="shared" si="513"/>
        <v>-3837</v>
      </c>
      <c r="DG108" s="395">
        <f t="shared" si="513"/>
        <v>19363</v>
      </c>
      <c r="DH108" s="395">
        <f t="shared" si="513"/>
        <v>2022</v>
      </c>
      <c r="DI108" s="395">
        <f t="shared" si="514" ref="DI108:DQ112">BC108-AQ108</f>
        <v>-13989</v>
      </c>
      <c r="DJ108" s="395">
        <f t="shared" si="514"/>
        <v>-4317</v>
      </c>
      <c r="DK108" s="395">
        <f t="shared" si="514"/>
        <v>-4161</v>
      </c>
      <c r="DL108" s="395">
        <f t="shared" si="514"/>
        <v>6542</v>
      </c>
      <c r="DM108" s="395">
        <f t="shared" si="514"/>
        <v>-4874</v>
      </c>
      <c r="DN108" s="395">
        <f t="shared" si="514"/>
        <v>-10066</v>
      </c>
      <c r="DO108" s="395">
        <f t="shared" si="514"/>
        <v>10312</v>
      </c>
      <c r="DP108" s="395">
        <f t="shared" si="514"/>
        <v>2825</v>
      </c>
      <c r="DQ108" s="395">
        <f t="shared" si="514"/>
        <v>-12743</v>
      </c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264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164381</v>
      </c>
    </row>
    <row r="109" spans="1:132" s="52" customFormat="1" ht="1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1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1">
        <v>8123</v>
      </c>
      <c r="BI109" s="475">
        <v>11583</v>
      </c>
      <c r="BJ109" s="538">
        <v>10383</v>
      </c>
      <c r="BK109" s="301">
        <v>12953</v>
      </c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510"/>
        <v>62</v>
      </c>
      <c r="BV109" s="98">
        <f t="shared" si="510"/>
        <v>370</v>
      </c>
      <c r="BW109" s="98">
        <f t="shared" si="510"/>
        <v>299</v>
      </c>
      <c r="BX109" s="98">
        <f t="shared" si="510"/>
        <v>-405</v>
      </c>
      <c r="BY109" s="98">
        <f t="shared" si="510"/>
        <v>250</v>
      </c>
      <c r="BZ109" s="98">
        <f t="shared" si="510"/>
        <v>131</v>
      </c>
      <c r="CA109" s="98">
        <f t="shared" si="510"/>
        <v>371</v>
      </c>
      <c r="CB109" s="98">
        <f t="shared" si="510"/>
        <v>-292</v>
      </c>
      <c r="CC109" s="98">
        <f t="shared" si="510"/>
        <v>490</v>
      </c>
      <c r="CD109" s="395">
        <f t="shared" si="510"/>
        <v>1542</v>
      </c>
      <c r="CE109" s="418">
        <f t="shared" si="511"/>
        <v>-902</v>
      </c>
      <c r="CF109" s="98">
        <f t="shared" si="511"/>
        <v>1728</v>
      </c>
      <c r="CG109" s="98">
        <f t="shared" si="511"/>
        <v>2326</v>
      </c>
      <c r="CH109" s="98">
        <f t="shared" si="511"/>
        <v>-825</v>
      </c>
      <c r="CI109" s="98">
        <f t="shared" si="511"/>
        <v>1253</v>
      </c>
      <c r="CJ109" s="236">
        <f t="shared" si="511"/>
        <v>3629</v>
      </c>
      <c r="CK109" s="236">
        <f t="shared" si="511"/>
        <v>764</v>
      </c>
      <c r="CL109" s="236">
        <f t="shared" si="511"/>
        <v>1376</v>
      </c>
      <c r="CM109" s="236">
        <f t="shared" si="511"/>
        <v>727</v>
      </c>
      <c r="CN109" s="236">
        <f t="shared" si="511"/>
        <v>660</v>
      </c>
      <c r="CO109" s="236">
        <f t="shared" si="512"/>
        <v>4564</v>
      </c>
      <c r="CP109" s="395">
        <f t="shared" si="512"/>
        <v>-869</v>
      </c>
      <c r="CQ109" s="357">
        <f t="shared" si="512"/>
        <v>1264</v>
      </c>
      <c r="CR109" s="236">
        <f t="shared" si="512"/>
        <v>-466</v>
      </c>
      <c r="CS109" s="236">
        <f t="shared" si="512"/>
        <v>668</v>
      </c>
      <c r="CT109" s="236">
        <f t="shared" si="512"/>
        <v>2556</v>
      </c>
      <c r="CU109" s="236">
        <f t="shared" si="512"/>
        <v>3316</v>
      </c>
      <c r="CV109" s="236">
        <f t="shared" si="512"/>
        <v>-3100</v>
      </c>
      <c r="CW109" s="236">
        <f t="shared" si="512"/>
        <v>174</v>
      </c>
      <c r="CX109" s="236">
        <f t="shared" si="512"/>
        <v>672</v>
      </c>
      <c r="CY109" s="236">
        <f t="shared" si="513"/>
        <v>262</v>
      </c>
      <c r="CZ109" s="236">
        <f t="shared" si="513"/>
        <v>859</v>
      </c>
      <c r="DA109" s="236">
        <f t="shared" si="513"/>
        <v>-2362</v>
      </c>
      <c r="DB109" s="395">
        <f t="shared" si="513"/>
        <v>1225</v>
      </c>
      <c r="DC109" s="395">
        <f t="shared" si="513"/>
        <v>1587</v>
      </c>
      <c r="DD109" s="395">
        <f t="shared" si="513"/>
        <v>2142</v>
      </c>
      <c r="DE109" s="395">
        <f t="shared" si="513"/>
        <v>1157</v>
      </c>
      <c r="DF109" s="395">
        <f t="shared" si="513"/>
        <v>1040</v>
      </c>
      <c r="DG109" s="395">
        <f t="shared" si="513"/>
        <v>1205</v>
      </c>
      <c r="DH109" s="395">
        <f t="shared" si="513"/>
        <v>1115</v>
      </c>
      <c r="DI109" s="395">
        <f t="shared" si="514"/>
        <v>709</v>
      </c>
      <c r="DJ109" s="395">
        <f t="shared" si="514"/>
        <v>910</v>
      </c>
      <c r="DK109" s="395">
        <f t="shared" si="514"/>
        <v>936</v>
      </c>
      <c r="DL109" s="395">
        <f t="shared" si="514"/>
        <v>1167</v>
      </c>
      <c r="DM109" s="395">
        <f t="shared" si="514"/>
        <v>305</v>
      </c>
      <c r="DN109" s="395">
        <f t="shared" si="514"/>
        <v>394</v>
      </c>
      <c r="DO109" s="395">
        <f t="shared" si="514"/>
        <v>12</v>
      </c>
      <c r="DP109" s="395">
        <f t="shared" si="514"/>
        <v>-589</v>
      </c>
      <c r="DQ109" s="395">
        <f t="shared" si="514"/>
        <v>999</v>
      </c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264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12953</v>
      </c>
    </row>
    <row r="110" spans="1:132" s="52" customFormat="1" ht="1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1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1">
        <v>14257</v>
      </c>
      <c r="BI110" s="475">
        <v>18304</v>
      </c>
      <c r="BJ110" s="538">
        <v>16811</v>
      </c>
      <c r="BK110" s="301">
        <v>16482</v>
      </c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510"/>
        <v>1899</v>
      </c>
      <c r="BV110" s="98">
        <f t="shared" si="510"/>
        <v>-1353</v>
      </c>
      <c r="BW110" s="98">
        <f t="shared" si="510"/>
        <v>-1743</v>
      </c>
      <c r="BX110" s="98">
        <f t="shared" si="510"/>
        <v>2047</v>
      </c>
      <c r="BY110" s="98">
        <f t="shared" si="510"/>
        <v>1373</v>
      </c>
      <c r="BZ110" s="98">
        <f t="shared" si="510"/>
        <v>-187</v>
      </c>
      <c r="CA110" s="98">
        <f t="shared" si="510"/>
        <v>1865</v>
      </c>
      <c r="CB110" s="98">
        <f t="shared" si="510"/>
        <v>-1490</v>
      </c>
      <c r="CC110" s="98">
        <f t="shared" si="510"/>
        <v>1253</v>
      </c>
      <c r="CD110" s="395">
        <f t="shared" si="510"/>
        <v>291</v>
      </c>
      <c r="CE110" s="418">
        <f t="shared" si="511"/>
        <v>-3564</v>
      </c>
      <c r="CF110" s="98">
        <f t="shared" si="511"/>
        <v>976</v>
      </c>
      <c r="CG110" s="98">
        <f t="shared" si="511"/>
        <v>3494</v>
      </c>
      <c r="CH110" s="98">
        <f t="shared" si="511"/>
        <v>2198</v>
      </c>
      <c r="CI110" s="98">
        <f t="shared" si="511"/>
        <v>1109</v>
      </c>
      <c r="CJ110" s="236">
        <f t="shared" si="511"/>
        <v>-520</v>
      </c>
      <c r="CK110" s="236">
        <f t="shared" si="511"/>
        <v>-774</v>
      </c>
      <c r="CL110" s="236">
        <f t="shared" si="511"/>
        <v>1109</v>
      </c>
      <c r="CM110" s="236">
        <f t="shared" si="511"/>
        <v>-526</v>
      </c>
      <c r="CN110" s="236">
        <f t="shared" si="511"/>
        <v>-1745</v>
      </c>
      <c r="CO110" s="236">
        <f t="shared" si="512"/>
        <v>2222</v>
      </c>
      <c r="CP110" s="395">
        <f t="shared" si="512"/>
        <v>-437</v>
      </c>
      <c r="CQ110" s="357">
        <f t="shared" si="512"/>
        <v>818</v>
      </c>
      <c r="CR110" s="236">
        <f t="shared" si="512"/>
        <v>3018</v>
      </c>
      <c r="CS110" s="236">
        <f t="shared" si="512"/>
        <v>-2073</v>
      </c>
      <c r="CT110" s="236">
        <f t="shared" si="512"/>
        <v>209</v>
      </c>
      <c r="CU110" s="236">
        <f t="shared" si="512"/>
        <v>-1110</v>
      </c>
      <c r="CV110" s="236">
        <f t="shared" si="512"/>
        <v>267</v>
      </c>
      <c r="CW110" s="236">
        <f t="shared" si="512"/>
        <v>-18</v>
      </c>
      <c r="CX110" s="236">
        <f t="shared" si="512"/>
        <v>120</v>
      </c>
      <c r="CY110" s="236">
        <f t="shared" si="513"/>
        <v>-127</v>
      </c>
      <c r="CZ110" s="236">
        <f t="shared" si="513"/>
        <v>3189</v>
      </c>
      <c r="DA110" s="236">
        <f t="shared" si="513"/>
        <v>-676</v>
      </c>
      <c r="DB110" s="395">
        <f t="shared" si="513"/>
        <v>-315</v>
      </c>
      <c r="DC110" s="395">
        <f t="shared" si="513"/>
        <v>2133</v>
      </c>
      <c r="DD110" s="395">
        <f t="shared" si="513"/>
        <v>-1790</v>
      </c>
      <c r="DE110" s="395">
        <f t="shared" si="513"/>
        <v>-124</v>
      </c>
      <c r="DF110" s="395">
        <f t="shared" si="513"/>
        <v>-1239</v>
      </c>
      <c r="DG110" s="395">
        <f t="shared" si="513"/>
        <v>1278</v>
      </c>
      <c r="DH110" s="395">
        <f t="shared" si="513"/>
        <v>1230</v>
      </c>
      <c r="DI110" s="395">
        <f t="shared" si="514"/>
        <v>-970</v>
      </c>
      <c r="DJ110" s="395">
        <f t="shared" si="514"/>
        <v>-169</v>
      </c>
      <c r="DK110" s="395">
        <f t="shared" si="514"/>
        <v>507</v>
      </c>
      <c r="DL110" s="395">
        <f t="shared" si="514"/>
        <v>-309</v>
      </c>
      <c r="DM110" s="395">
        <f t="shared" si="514"/>
        <v>-142</v>
      </c>
      <c r="DN110" s="395">
        <f t="shared" si="514"/>
        <v>-629</v>
      </c>
      <c r="DO110" s="395">
        <f t="shared" si="514"/>
        <v>734</v>
      </c>
      <c r="DP110" s="395">
        <f t="shared" si="514"/>
        <v>295</v>
      </c>
      <c r="DQ110" s="395">
        <f t="shared" si="514"/>
        <v>-1919</v>
      </c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264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16482</v>
      </c>
    </row>
    <row r="111" spans="1:132" s="52" customFormat="1" ht="1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1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1">
        <v>481</v>
      </c>
      <c r="BI111" s="475">
        <v>676</v>
      </c>
      <c r="BJ111" s="538">
        <v>564</v>
      </c>
      <c r="BK111" s="301">
        <v>578</v>
      </c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510"/>
        <v>77</v>
      </c>
      <c r="BV111" s="98">
        <f t="shared" si="510"/>
        <v>-224</v>
      </c>
      <c r="BW111" s="98">
        <f t="shared" si="510"/>
        <v>-155</v>
      </c>
      <c r="BX111" s="98">
        <f t="shared" si="510"/>
        <v>108</v>
      </c>
      <c r="BY111" s="98">
        <f t="shared" si="510"/>
        <v>68</v>
      </c>
      <c r="BZ111" s="98">
        <f t="shared" si="510"/>
        <v>-141</v>
      </c>
      <c r="CA111" s="98">
        <f t="shared" si="510"/>
        <v>-23</v>
      </c>
      <c r="CB111" s="98">
        <f t="shared" si="510"/>
        <v>-166</v>
      </c>
      <c r="CC111" s="98">
        <f t="shared" si="510"/>
        <v>-27</v>
      </c>
      <c r="CD111" s="395">
        <f t="shared" si="510"/>
        <v>-38</v>
      </c>
      <c r="CE111" s="418">
        <f t="shared" si="511"/>
        <v>-256</v>
      </c>
      <c r="CF111" s="98">
        <f t="shared" si="511"/>
        <v>-52</v>
      </c>
      <c r="CG111" s="98">
        <f t="shared" si="511"/>
        <v>29</v>
      </c>
      <c r="CH111" s="98">
        <f t="shared" si="511"/>
        <v>55</v>
      </c>
      <c r="CI111" s="98">
        <f t="shared" si="511"/>
        <v>-19</v>
      </c>
      <c r="CJ111" s="236">
        <f t="shared" si="511"/>
        <v>-138</v>
      </c>
      <c r="CK111" s="236">
        <f t="shared" si="511"/>
        <v>-107</v>
      </c>
      <c r="CL111" s="236">
        <f t="shared" si="511"/>
        <v>109</v>
      </c>
      <c r="CM111" s="236">
        <f t="shared" si="511"/>
        <v>-72</v>
      </c>
      <c r="CN111" s="236">
        <f t="shared" si="511"/>
        <v>-128</v>
      </c>
      <c r="CO111" s="236">
        <f t="shared" si="512"/>
        <v>131</v>
      </c>
      <c r="CP111" s="395">
        <f t="shared" si="512"/>
        <v>-46</v>
      </c>
      <c r="CQ111" s="357">
        <f t="shared" si="512"/>
        <v>-3</v>
      </c>
      <c r="CR111" s="236">
        <f t="shared" si="512"/>
        <v>158</v>
      </c>
      <c r="CS111" s="236">
        <f t="shared" si="512"/>
        <v>-87</v>
      </c>
      <c r="CT111" s="236">
        <f t="shared" si="512"/>
        <v>31</v>
      </c>
      <c r="CU111" s="236">
        <f t="shared" si="512"/>
        <v>-76</v>
      </c>
      <c r="CV111" s="236">
        <f t="shared" si="512"/>
        <v>-3</v>
      </c>
      <c r="CW111" s="236">
        <f t="shared" si="512"/>
        <v>18</v>
      </c>
      <c r="CX111" s="236">
        <f t="shared" si="512"/>
        <v>-38</v>
      </c>
      <c r="CY111" s="236">
        <f t="shared" si="513"/>
        <v>28</v>
      </c>
      <c r="CZ111" s="236">
        <f t="shared" si="513"/>
        <v>207</v>
      </c>
      <c r="DA111" s="236">
        <f t="shared" si="513"/>
        <v>-32</v>
      </c>
      <c r="DB111" s="395">
        <f t="shared" si="513"/>
        <v>23</v>
      </c>
      <c r="DC111" s="395">
        <f t="shared" si="513"/>
        <v>149</v>
      </c>
      <c r="DD111" s="395">
        <f t="shared" si="513"/>
        <v>-48</v>
      </c>
      <c r="DE111" s="395">
        <f t="shared" si="513"/>
        <v>6</v>
      </c>
      <c r="DF111" s="395">
        <f t="shared" si="513"/>
        <v>-51</v>
      </c>
      <c r="DG111" s="395">
        <f t="shared" si="513"/>
        <v>91</v>
      </c>
      <c r="DH111" s="395">
        <f t="shared" si="513"/>
        <v>73</v>
      </c>
      <c r="DI111" s="395">
        <f t="shared" si="514"/>
        <v>-11</v>
      </c>
      <c r="DJ111" s="395">
        <f t="shared" si="514"/>
        <v>-42</v>
      </c>
      <c r="DK111" s="395">
        <f t="shared" si="514"/>
        <v>22</v>
      </c>
      <c r="DL111" s="395">
        <f t="shared" si="514"/>
        <v>-53</v>
      </c>
      <c r="DM111" s="395">
        <f t="shared" si="514"/>
        <v>-83</v>
      </c>
      <c r="DN111" s="395">
        <f t="shared" si="514"/>
        <v>-52</v>
      </c>
      <c r="DO111" s="395">
        <f t="shared" si="514"/>
        <v>17</v>
      </c>
      <c r="DP111" s="395">
        <f t="shared" si="514"/>
        <v>-80</v>
      </c>
      <c r="DQ111" s="395">
        <f t="shared" si="514"/>
        <v>-106</v>
      </c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264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578</v>
      </c>
    </row>
    <row r="112" spans="1:132" s="52" customFormat="1" ht="1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1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1">
        <v>104</v>
      </c>
      <c r="BI112" s="475">
        <v>120</v>
      </c>
      <c r="BJ112" s="538">
        <v>115</v>
      </c>
      <c r="BK112" s="301">
        <v>125</v>
      </c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510"/>
        <v>46</v>
      </c>
      <c r="BV112" s="98">
        <f t="shared" si="510"/>
        <v>-26</v>
      </c>
      <c r="BW112" s="98">
        <f t="shared" si="510"/>
        <v>-5</v>
      </c>
      <c r="BX112" s="98">
        <f t="shared" si="510"/>
        <v>35</v>
      </c>
      <c r="BY112" s="98">
        <f t="shared" si="510"/>
        <v>20</v>
      </c>
      <c r="BZ112" s="98">
        <f t="shared" si="510"/>
        <v>-28</v>
      </c>
      <c r="CA112" s="98">
        <f t="shared" si="510"/>
        <v>17</v>
      </c>
      <c r="CB112" s="98">
        <f t="shared" si="510"/>
        <v>-27</v>
      </c>
      <c r="CC112" s="98">
        <f t="shared" si="510"/>
        <v>31</v>
      </c>
      <c r="CD112" s="395">
        <f t="shared" si="510"/>
        <v>-5</v>
      </c>
      <c r="CE112" s="418">
        <f t="shared" si="511"/>
        <v>-59</v>
      </c>
      <c r="CF112" s="98">
        <f t="shared" si="511"/>
        <v>-13</v>
      </c>
      <c r="CG112" s="98">
        <f t="shared" si="511"/>
        <v>-23</v>
      </c>
      <c r="CH112" s="98">
        <f t="shared" si="511"/>
        <v>0</v>
      </c>
      <c r="CI112" s="98">
        <f t="shared" si="511"/>
        <v>-45</v>
      </c>
      <c r="CJ112" s="236">
        <f t="shared" si="511"/>
        <v>-45</v>
      </c>
      <c r="CK112" s="236">
        <f t="shared" si="511"/>
        <v>-77</v>
      </c>
      <c r="CL112" s="236">
        <f t="shared" si="511"/>
        <v>18</v>
      </c>
      <c r="CM112" s="236">
        <f t="shared" si="511"/>
        <v>-11</v>
      </c>
      <c r="CN112" s="236">
        <f t="shared" si="511"/>
        <v>-49</v>
      </c>
      <c r="CO112" s="236">
        <f t="shared" si="512"/>
        <v>-7</v>
      </c>
      <c r="CP112" s="395">
        <f t="shared" si="512"/>
        <v>-37</v>
      </c>
      <c r="CQ112" s="357">
        <f t="shared" si="512"/>
        <v>-5</v>
      </c>
      <c r="CR112" s="236">
        <f t="shared" si="512"/>
        <v>36</v>
      </c>
      <c r="CS112" s="236">
        <f t="shared" si="512"/>
        <v>-15</v>
      </c>
      <c r="CT112" s="236">
        <f t="shared" si="512"/>
        <v>-13</v>
      </c>
      <c r="CU112" s="236">
        <f t="shared" si="512"/>
        <v>2</v>
      </c>
      <c r="CV112" s="236">
        <f t="shared" si="512"/>
        <v>0</v>
      </c>
      <c r="CW112" s="236">
        <f t="shared" si="512"/>
        <v>30</v>
      </c>
      <c r="CX112" s="236">
        <f t="shared" si="512"/>
        <v>21</v>
      </c>
      <c r="CY112" s="236">
        <f t="shared" si="513"/>
        <v>-4</v>
      </c>
      <c r="CZ112" s="236">
        <f t="shared" si="513"/>
        <v>54</v>
      </c>
      <c r="DA112" s="236">
        <f t="shared" si="513"/>
        <v>-5</v>
      </c>
      <c r="DB112" s="395">
        <f t="shared" si="513"/>
        <v>2</v>
      </c>
      <c r="DC112" s="395">
        <f t="shared" si="513"/>
        <v>28</v>
      </c>
      <c r="DD112" s="395">
        <f t="shared" si="513"/>
        <v>-10</v>
      </c>
      <c r="DE112" s="395">
        <f t="shared" si="513"/>
        <v>-11</v>
      </c>
      <c r="DF112" s="395">
        <f t="shared" si="513"/>
        <v>-4</v>
      </c>
      <c r="DG112" s="395">
        <f t="shared" si="513"/>
        <v>2</v>
      </c>
      <c r="DH112" s="395">
        <f t="shared" si="513"/>
        <v>17</v>
      </c>
      <c r="DI112" s="395">
        <f t="shared" si="514"/>
        <v>-9</v>
      </c>
      <c r="DJ112" s="395">
        <f t="shared" si="514"/>
        <v>-20</v>
      </c>
      <c r="DK112" s="395">
        <f t="shared" si="514"/>
        <v>4</v>
      </c>
      <c r="DL112" s="395">
        <f t="shared" si="514"/>
        <v>8</v>
      </c>
      <c r="DM112" s="395">
        <f t="shared" si="514"/>
        <v>-21</v>
      </c>
      <c r="DN112" s="395">
        <f t="shared" si="514"/>
        <v>7</v>
      </c>
      <c r="DO112" s="395">
        <f t="shared" si="514"/>
        <v>-15</v>
      </c>
      <c r="DP112" s="395">
        <f t="shared" si="514"/>
        <v>-27</v>
      </c>
      <c r="DQ112" s="395">
        <f t="shared" si="514"/>
        <v>-7</v>
      </c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264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125</v>
      </c>
    </row>
    <row r="113" spans="1:132" s="66" customFormat="1" ht="15.75" thickBot="1">
      <c r="A113" s="140"/>
      <c r="B113" s="60" t="s">
        <v>144</v>
      </c>
      <c r="C113" s="61">
        <f>SUM(C108:C112)</f>
        <v>173283</v>
      </c>
      <c r="D113" s="62">
        <f t="shared" si="515" ref="D113:BU120">SUM(D108:D112)</f>
        <v>177188</v>
      </c>
      <c r="E113" s="62">
        <f t="shared" si="515"/>
        <v>180789</v>
      </c>
      <c r="F113" s="64">
        <f t="shared" si="515"/>
        <v>164395</v>
      </c>
      <c r="G113" s="62">
        <f t="shared" si="515"/>
        <v>173651</v>
      </c>
      <c r="H113" s="62">
        <f t="shared" si="515"/>
        <v>170591</v>
      </c>
      <c r="I113" s="62">
        <f t="shared" si="515"/>
        <v>163123</v>
      </c>
      <c r="J113" s="62">
        <f t="shared" si="515"/>
        <v>185201</v>
      </c>
      <c r="K113" s="62">
        <f t="shared" si="515"/>
        <v>161890</v>
      </c>
      <c r="L113" s="63">
        <f t="shared" si="515"/>
        <v>183335</v>
      </c>
      <c r="M113" s="62">
        <f t="shared" si="515"/>
        <v>192119</v>
      </c>
      <c r="N113" s="62">
        <f t="shared" si="515"/>
        <v>172412</v>
      </c>
      <c r="O113" s="62">
        <f t="shared" si="515"/>
        <v>191960</v>
      </c>
      <c r="P113" s="62">
        <f t="shared" si="515"/>
        <v>182354</v>
      </c>
      <c r="Q113" s="62">
        <f t="shared" si="515"/>
        <v>183714</v>
      </c>
      <c r="R113" s="62">
        <f t="shared" si="515"/>
        <v>185006</v>
      </c>
      <c r="S113" s="62">
        <f t="shared" si="515"/>
        <v>179950</v>
      </c>
      <c r="T113" s="62">
        <f t="shared" si="515"/>
        <v>178018</v>
      </c>
      <c r="U113" s="62">
        <f t="shared" si="515"/>
        <v>177036</v>
      </c>
      <c r="V113" s="62">
        <f t="shared" si="515"/>
        <v>172788</v>
      </c>
      <c r="W113" s="62">
        <f t="shared" si="515"/>
        <v>171282</v>
      </c>
      <c r="X113" s="63">
        <f t="shared" si="515"/>
        <v>189281</v>
      </c>
      <c r="Y113" s="62">
        <f t="shared" si="515"/>
        <v>168981</v>
      </c>
      <c r="Z113" s="62">
        <f t="shared" si="515"/>
        <v>177497</v>
      </c>
      <c r="AA113" s="62">
        <f t="shared" si="515"/>
        <v>210900</v>
      </c>
      <c r="AB113" s="62">
        <f t="shared" si="515"/>
        <v>179738</v>
      </c>
      <c r="AC113" s="62">
        <f t="shared" si="515"/>
        <v>189773</v>
      </c>
      <c r="AD113" s="62">
        <f t="shared" si="515"/>
        <v>186881</v>
      </c>
      <c r="AE113" s="62">
        <f t="shared" si="515"/>
        <v>181086</v>
      </c>
      <c r="AF113" s="62">
        <f t="shared" si="515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89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89">
        <v>169587</v>
      </c>
      <c r="BI113" s="463">
        <v>205014</v>
      </c>
      <c r="BJ113" s="526">
        <v>190611</v>
      </c>
      <c r="BK113" s="289">
        <v>194519</v>
      </c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15"/>
        <v>18677</v>
      </c>
      <c r="BV113" s="65">
        <f t="shared" si="516" ref="BV113:BX113">SUM(BV108:BV112)</f>
        <v>5166</v>
      </c>
      <c r="BW113" s="65">
        <f t="shared" si="516"/>
        <v>2925</v>
      </c>
      <c r="BX113" s="65">
        <f t="shared" si="516"/>
        <v>20611</v>
      </c>
      <c r="BY113" s="65">
        <f t="shared" si="517" ref="BY113">SUM(BY108:BY112)</f>
        <v>6299</v>
      </c>
      <c r="BZ113" s="65">
        <f t="shared" si="518" ref="BZ113:CH113">SUM(BZ108:BZ112)</f>
        <v>7427</v>
      </c>
      <c r="CA113" s="65">
        <f t="shared" si="518"/>
        <v>13913</v>
      </c>
      <c r="CB113" s="65">
        <f t="shared" si="518"/>
        <v>-12413</v>
      </c>
      <c r="CC113" s="65">
        <f t="shared" si="518"/>
        <v>9392</v>
      </c>
      <c r="CD113" s="383">
        <f t="shared" si="518"/>
        <v>5946</v>
      </c>
      <c r="CE113" s="406">
        <f t="shared" si="518"/>
        <v>-23138</v>
      </c>
      <c r="CF113" s="65">
        <f t="shared" si="518"/>
        <v>5085</v>
      </c>
      <c r="CG113" s="65">
        <f t="shared" si="518"/>
        <v>18940</v>
      </c>
      <c r="CH113" s="65">
        <f t="shared" si="518"/>
        <v>-2616</v>
      </c>
      <c r="CI113" s="65">
        <f t="shared" si="519" ref="CI113:CJ113">SUM(CI108:CI112)</f>
        <v>6059</v>
      </c>
      <c r="CJ113" s="224">
        <f t="shared" si="519"/>
        <v>1875</v>
      </c>
      <c r="CK113" s="224">
        <f t="shared" si="520" ref="CK113:CL113">SUM(CK108:CK112)</f>
        <v>1136</v>
      </c>
      <c r="CL113" s="224">
        <f t="shared" si="520"/>
        <v>7189</v>
      </c>
      <c r="CM113" s="224">
        <f t="shared" si="521" ref="CM113">SUM(CM108:CM112)</f>
        <v>-3067</v>
      </c>
      <c r="CN113" s="224">
        <f t="shared" si="522" ref="CN113:CO113">SUM(CN108:CN112)</f>
        <v>-2259</v>
      </c>
      <c r="CO113" s="224">
        <f t="shared" si="522"/>
        <v>17965</v>
      </c>
      <c r="CP113" s="383">
        <f t="shared" si="523" ref="CP113:CQ113">SUM(CP108:CP112)</f>
        <v>-11585</v>
      </c>
      <c r="CQ113" s="345">
        <f t="shared" si="523"/>
        <v>18213</v>
      </c>
      <c r="CR113" s="224">
        <f t="shared" si="524" ref="CR113">SUM(CR108:CR112)</f>
        <v>16417</v>
      </c>
      <c r="CS113" s="224">
        <f t="shared" si="525" ref="CS113">SUM(CS108:CS112)</f>
        <v>430</v>
      </c>
      <c r="CT113" s="224">
        <f t="shared" si="526" ref="CT113">SUM(CT108:CT112)</f>
        <v>-3241</v>
      </c>
      <c r="CU113" s="224">
        <f t="shared" si="527" ref="CU113">SUM(CU108:CU112)</f>
        <v>-3343</v>
      </c>
      <c r="CV113" s="224">
        <f t="shared" si="528" ref="CV113">SUM(CV108:CV112)</f>
        <v>981</v>
      </c>
      <c r="CW113" s="224">
        <f t="shared" si="529" ref="CW113">SUM(CW108:CW112)</f>
        <v>-2743</v>
      </c>
      <c r="CX113" s="224">
        <f t="shared" si="530" ref="CX113">SUM(CX108:CX112)</f>
        <v>10471</v>
      </c>
      <c r="CY113" s="224">
        <f t="shared" si="531" ref="CY113">SUM(CY108:CY112)</f>
        <v>2124</v>
      </c>
      <c r="CZ113" s="224">
        <f t="shared" si="532" ref="CZ113">SUM(CZ108:CZ112)</f>
        <v>8780</v>
      </c>
      <c r="DA113" s="224">
        <f t="shared" si="533" ref="DA113">SUM(DA108:DA112)</f>
        <v>92</v>
      </c>
      <c r="DB113" s="383">
        <f t="shared" si="534" ref="DB113">SUM(DB108:DB112)</f>
        <v>2237</v>
      </c>
      <c r="DC113" s="383">
        <f t="shared" si="535" ref="DC113">SUM(DC108:DC112)</f>
        <v>6760</v>
      </c>
      <c r="DD113" s="383">
        <f t="shared" si="536" ref="DD113">SUM(DD108:DD112)</f>
        <v>-5727</v>
      </c>
      <c r="DE113" s="383">
        <f t="shared" si="537" ref="DE113">SUM(DE108:DE112)</f>
        <v>-3035</v>
      </c>
      <c r="DF113" s="383">
        <f t="shared" si="538" ref="DF113:DG113">SUM(DF108:DF112)</f>
        <v>-4091</v>
      </c>
      <c r="DG113" s="383">
        <f t="shared" si="538"/>
        <v>21939</v>
      </c>
      <c r="DH113" s="383">
        <f t="shared" si="539" ref="DH113">SUM(DH108:DH112)</f>
        <v>4457</v>
      </c>
      <c r="DI113" s="383">
        <f t="shared" si="540" ref="DI113">SUM(DI108:DI112)</f>
        <v>-14270</v>
      </c>
      <c r="DJ113" s="383">
        <f t="shared" si="541" ref="DJ113:DK113">SUM(DJ108:DJ112)</f>
        <v>-3638</v>
      </c>
      <c r="DK113" s="383">
        <f t="shared" si="541"/>
        <v>-2692</v>
      </c>
      <c r="DL113" s="383">
        <f t="shared" si="542" ref="DL113:DM113">SUM(DL108:DL112)</f>
        <v>7355</v>
      </c>
      <c r="DM113" s="383">
        <f t="shared" si="542"/>
        <v>-4815</v>
      </c>
      <c r="DN113" s="383">
        <f t="shared" si="543" ref="DN113:DO113">SUM(DN108:DN112)</f>
        <v>-10346</v>
      </c>
      <c r="DO113" s="383">
        <f t="shared" si="543"/>
        <v>11060</v>
      </c>
      <c r="DP113" s="383">
        <f t="shared" si="544" ref="DP113:DQ113">SUM(DP108:DP112)</f>
        <v>2424</v>
      </c>
      <c r="DQ113" s="383">
        <f t="shared" si="544"/>
        <v>-13776</v>
      </c>
      <c r="DR113" s="383"/>
      <c r="DS113" s="383"/>
      <c r="DT113" s="383"/>
      <c r="DU113" s="383"/>
      <c r="DV113" s="383"/>
      <c r="DW113" s="383"/>
      <c r="DX113" s="383"/>
      <c r="DY113" s="383"/>
      <c r="DZ113" s="383"/>
      <c r="EA113" s="265"/>
      <c r="EB113" s="64">
        <f t="shared" si="480"/>
        <v>194519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7"/>
      <c r="BJ114" s="531"/>
      <c r="BK114" s="294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88"/>
      <c r="CQ114" s="350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388"/>
      <c r="DC114" s="388"/>
      <c r="DD114" s="388"/>
      <c r="DE114" s="388"/>
      <c r="DF114" s="388"/>
      <c r="DG114" s="388"/>
      <c r="DH114" s="388"/>
      <c r="DI114" s="388"/>
      <c r="DJ114" s="388"/>
      <c r="DK114" s="388"/>
      <c r="DL114" s="388"/>
      <c r="DM114" s="388"/>
      <c r="DN114" s="388"/>
      <c r="DO114" s="388"/>
      <c r="DP114" s="388"/>
      <c r="DQ114" s="388"/>
      <c r="DR114" s="388"/>
      <c r="DS114" s="388"/>
      <c r="DT114" s="388"/>
      <c r="DU114" s="388"/>
      <c r="DV114" s="388"/>
      <c r="DW114" s="388"/>
      <c r="DX114" s="388"/>
      <c r="DY114" s="388"/>
      <c r="DZ114" s="388"/>
      <c r="EA114" s="329"/>
      <c r="EB114" s="88"/>
    </row>
    <row r="115" spans="1:132" s="31" customFormat="1" ht="15">
      <c r="A115" s="139"/>
      <c r="B115" s="32" t="s">
        <v>139</v>
      </c>
      <c r="C115" s="90">
        <f t="shared" si="545" ref="C115:W115">C94-C101</f>
        <v>3997757</v>
      </c>
      <c r="D115" s="91">
        <f t="shared" si="545"/>
        <v>-2434959.6499999985</v>
      </c>
      <c r="E115" s="91">
        <f t="shared" si="545"/>
        <v>-4930005.0300000012</v>
      </c>
      <c r="F115" s="28">
        <f t="shared" si="545"/>
        <v>-5020871.6199999992</v>
      </c>
      <c r="G115" s="91">
        <f t="shared" si="545"/>
        <v>-4805479.1400000006</v>
      </c>
      <c r="H115" s="91">
        <f t="shared" si="545"/>
        <v>-4186185.1399999997</v>
      </c>
      <c r="I115" s="91">
        <f t="shared" si="545"/>
        <v>-3015624.3799999999</v>
      </c>
      <c r="J115" s="91">
        <f t="shared" si="545"/>
        <v>-2116909.3099999996</v>
      </c>
      <c r="K115" s="91">
        <f t="shared" si="545"/>
        <v>1901879.3100000005</v>
      </c>
      <c r="L115" s="92">
        <f t="shared" si="545"/>
        <v>8254796.7199999988</v>
      </c>
      <c r="M115" s="91">
        <f t="shared" si="545"/>
        <v>7334101.3399999999</v>
      </c>
      <c r="N115" s="91">
        <f t="shared" si="545"/>
        <v>5089337.1999999993</v>
      </c>
      <c r="O115" s="91">
        <f t="shared" si="545"/>
        <v>1321272.1900000013</v>
      </c>
      <c r="P115" s="91">
        <f t="shared" si="545"/>
        <v>2051746.4699999988</v>
      </c>
      <c r="Q115" s="91">
        <f t="shared" si="545"/>
        <v>-2393759.9000000004</v>
      </c>
      <c r="R115" s="91">
        <f t="shared" si="545"/>
        <v>-5254227.7699999986</v>
      </c>
      <c r="S115" s="91">
        <f t="shared" si="545"/>
        <v>-3682278.2300000004</v>
      </c>
      <c r="T115" s="91">
        <f t="shared" si="545"/>
        <v>-3921397.2500000009</v>
      </c>
      <c r="U115" s="91">
        <f t="shared" si="545"/>
        <v>-2791901.2600000007</v>
      </c>
      <c r="V115" s="91">
        <f t="shared" si="545"/>
        <v>-2209058</v>
      </c>
      <c r="W115" s="91">
        <f t="shared" si="545"/>
        <v>935974.97000000067</v>
      </c>
      <c r="X115" s="92">
        <f t="shared" si="546" ref="X115:AB115">X94-X101</f>
        <v>6205179.6700000018</v>
      </c>
      <c r="Y115" s="91">
        <f t="shared" si="546"/>
        <v>11713383</v>
      </c>
      <c r="Z115" s="91">
        <f t="shared" si="546"/>
        <v>9781637</v>
      </c>
      <c r="AA115" s="91">
        <f t="shared" si="546"/>
        <v>1305399.1799999997</v>
      </c>
      <c r="AB115" s="91">
        <f t="shared" si="546"/>
        <v>-805391.5700000003</v>
      </c>
      <c r="AC115" s="91">
        <f t="shared" si="547" ref="AC115:AD115">AC94-AC101</f>
        <v>-4629342.6399999987</v>
      </c>
      <c r="AD115" s="91">
        <f t="shared" si="547"/>
        <v>-5185722.6600000011</v>
      </c>
      <c r="AE115" s="91">
        <f>AE94-AE101</f>
        <v>-4378483</v>
      </c>
      <c r="AF115" s="91">
        <f t="shared" si="548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299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299">
        <v>14160297</v>
      </c>
      <c r="BI115" s="473">
        <v>10766649</v>
      </c>
      <c r="BJ115" s="536">
        <v>9998811</v>
      </c>
      <c r="BK115" s="299">
        <v>3653478</v>
      </c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49" ref="BU115:CD119">O115-C115</f>
        <v>-2676484.8099999987</v>
      </c>
      <c r="BV115" s="93">
        <f t="shared" si="549"/>
        <v>4486706.1199999973</v>
      </c>
      <c r="BW115" s="93">
        <f t="shared" si="549"/>
        <v>2536245.1300000008</v>
      </c>
      <c r="BX115" s="93">
        <f t="shared" si="549"/>
        <v>-233356.14999999944</v>
      </c>
      <c r="BY115" s="93">
        <f t="shared" si="549"/>
        <v>1123200.9100000001</v>
      </c>
      <c r="BZ115" s="93">
        <f t="shared" si="549"/>
        <v>264787.88999999873</v>
      </c>
      <c r="CA115" s="93">
        <f t="shared" si="549"/>
        <v>223723.11999999918</v>
      </c>
      <c r="CB115" s="93">
        <f t="shared" si="549"/>
        <v>-92148.69000000041</v>
      </c>
      <c r="CC115" s="93">
        <f t="shared" si="549"/>
        <v>-965904.33999999985</v>
      </c>
      <c r="CD115" s="393">
        <f t="shared" si="549"/>
        <v>-2049617.049999997</v>
      </c>
      <c r="CE115" s="416">
        <f t="shared" si="550" ref="CE115:CN119">Y115-M115</f>
        <v>4379281.6600000001</v>
      </c>
      <c r="CF115" s="93">
        <f t="shared" si="550"/>
        <v>4692299.8000000007</v>
      </c>
      <c r="CG115" s="93">
        <f t="shared" si="550"/>
        <v>-15873.010000001639</v>
      </c>
      <c r="CH115" s="93">
        <f t="shared" si="550"/>
        <v>-2857138.0399999991</v>
      </c>
      <c r="CI115" s="93">
        <f t="shared" si="550"/>
        <v>-2235582.7399999984</v>
      </c>
      <c r="CJ115" s="234">
        <f t="shared" si="550"/>
        <v>68505.109999997541</v>
      </c>
      <c r="CK115" s="234">
        <f t="shared" si="550"/>
        <v>-696204.76999999955</v>
      </c>
      <c r="CL115" s="234">
        <f t="shared" si="550"/>
        <v>-97718.479999998584</v>
      </c>
      <c r="CM115" s="234">
        <f t="shared" si="550"/>
        <v>263022.26000000071</v>
      </c>
      <c r="CN115" s="234">
        <f t="shared" si="550"/>
        <v>-9066</v>
      </c>
      <c r="CO115" s="234">
        <f t="shared" si="551" ref="CO115:CX119">AI115-W115</f>
        <v>536386.02999999933</v>
      </c>
      <c r="CP115" s="393">
        <f t="shared" si="551"/>
        <v>5591207.3299999982</v>
      </c>
      <c r="CQ115" s="355">
        <f t="shared" si="551"/>
        <v>28963</v>
      </c>
      <c r="CR115" s="234">
        <f t="shared" si="551"/>
        <v>-1686877</v>
      </c>
      <c r="CS115" s="234">
        <f t="shared" si="551"/>
        <v>252990.8200000003</v>
      </c>
      <c r="CT115" s="234">
        <f t="shared" si="551"/>
        <v>2142580.5700000003</v>
      </c>
      <c r="CU115" s="234">
        <f t="shared" si="551"/>
        <v>-83383.360000001267</v>
      </c>
      <c r="CV115" s="234">
        <f t="shared" si="551"/>
        <v>-1065614.3399999989</v>
      </c>
      <c r="CW115" s="234">
        <f t="shared" si="551"/>
        <v>76561</v>
      </c>
      <c r="CX115" s="234">
        <f t="shared" si="551"/>
        <v>-1903329.2700000005</v>
      </c>
      <c r="CY115" s="234">
        <f t="shared" si="552" ref="CY115:DH119">AS115-AG115</f>
        <v>-227345</v>
      </c>
      <c r="CZ115" s="234">
        <f t="shared" si="552"/>
        <v>-306031</v>
      </c>
      <c r="DA115" s="234">
        <f t="shared" si="552"/>
        <v>-936322</v>
      </c>
      <c r="DB115" s="393">
        <f t="shared" si="552"/>
        <v>119517</v>
      </c>
      <c r="DC115" s="393">
        <f t="shared" si="552"/>
        <v>-107804</v>
      </c>
      <c r="DD115" s="393">
        <f t="shared" si="552"/>
        <v>-799741</v>
      </c>
      <c r="DE115" s="393">
        <f t="shared" si="552"/>
        <v>1784085</v>
      </c>
      <c r="DF115" s="393">
        <f t="shared" si="552"/>
        <v>-1848006</v>
      </c>
      <c r="DG115" s="393">
        <f t="shared" si="552"/>
        <v>-3539291</v>
      </c>
      <c r="DH115" s="393">
        <f t="shared" si="552"/>
        <v>29933</v>
      </c>
      <c r="DI115" s="393">
        <f t="shared" si="553" ref="DI115:DQ119">BC115-AQ115</f>
        <v>276233</v>
      </c>
      <c r="DJ115" s="393">
        <f t="shared" si="553"/>
        <v>999849</v>
      </c>
      <c r="DK115" s="393">
        <f t="shared" si="553"/>
        <v>-955141</v>
      </c>
      <c r="DL115" s="393">
        <f t="shared" si="553"/>
        <v>-1096504</v>
      </c>
      <c r="DM115" s="393">
        <f t="shared" si="553"/>
        <v>2779167</v>
      </c>
      <c r="DN115" s="393">
        <f t="shared" si="553"/>
        <v>2244393</v>
      </c>
      <c r="DO115" s="393">
        <f t="shared" si="553"/>
        <v>-867893</v>
      </c>
      <c r="DP115" s="393">
        <f t="shared" si="553"/>
        <v>2703792</v>
      </c>
      <c r="DQ115" s="393">
        <f t="shared" si="553"/>
        <v>311003</v>
      </c>
      <c r="DR115" s="393"/>
      <c r="DS115" s="393"/>
      <c r="DT115" s="393"/>
      <c r="DU115" s="393"/>
      <c r="DV115" s="393"/>
      <c r="DW115" s="393"/>
      <c r="DX115" s="393"/>
      <c r="DY115" s="393"/>
      <c r="DZ115" s="393"/>
      <c r="EA115" s="329"/>
      <c r="EB115" s="28">
        <f>EB94-EB101</f>
        <v>3653478</v>
      </c>
    </row>
    <row r="116" spans="1:132" s="31" customFormat="1" ht="15">
      <c r="A116" s="139"/>
      <c r="B116" s="32" t="s">
        <v>140</v>
      </c>
      <c r="C116" s="90">
        <f t="shared" si="554" ref="C116:W116">C95-C102</f>
        <v>951788.86999999988</v>
      </c>
      <c r="D116" s="91">
        <f t="shared" si="554"/>
        <v>601979.45000000019</v>
      </c>
      <c r="E116" s="91">
        <f t="shared" si="554"/>
        <v>62038.300000000047</v>
      </c>
      <c r="F116" s="28">
        <f t="shared" si="554"/>
        <v>-197824.2300000001</v>
      </c>
      <c r="G116" s="91">
        <f t="shared" si="554"/>
        <v>-160788.20999999996</v>
      </c>
      <c r="H116" s="91">
        <f t="shared" si="554"/>
        <v>-139041.77000000002</v>
      </c>
      <c r="I116" s="91">
        <f t="shared" si="554"/>
        <v>-101430.63</v>
      </c>
      <c r="J116" s="91">
        <f t="shared" si="554"/>
        <v>3822.929999999993</v>
      </c>
      <c r="K116" s="91">
        <f t="shared" si="554"/>
        <v>351518.92999999999</v>
      </c>
      <c r="L116" s="92">
        <f t="shared" si="554"/>
        <v>1439998.4500000002</v>
      </c>
      <c r="M116" s="91">
        <f t="shared" si="554"/>
        <v>727321.6100000001</v>
      </c>
      <c r="N116" s="91">
        <f t="shared" si="554"/>
        <v>911191.83999999997</v>
      </c>
      <c r="O116" s="91">
        <f t="shared" si="554"/>
        <v>711925.75999999989</v>
      </c>
      <c r="P116" s="91">
        <f t="shared" si="554"/>
        <v>761787.06000000006</v>
      </c>
      <c r="Q116" s="91">
        <f t="shared" si="554"/>
        <v>187886.59000000008</v>
      </c>
      <c r="R116" s="91">
        <f t="shared" si="554"/>
        <v>-91163.960000000021</v>
      </c>
      <c r="S116" s="91">
        <f t="shared" si="554"/>
        <v>-86938.280000000028</v>
      </c>
      <c r="T116" s="91">
        <f t="shared" si="554"/>
        <v>-82867.219999999972</v>
      </c>
      <c r="U116" s="91">
        <f t="shared" si="554"/>
        <v>-22675.460000000021</v>
      </c>
      <c r="V116" s="91">
        <f t="shared" si="554"/>
        <v>49264</v>
      </c>
      <c r="W116" s="91">
        <f t="shared" si="554"/>
        <v>431857.93000000005</v>
      </c>
      <c r="X116" s="92">
        <f t="shared" si="555" ref="X116:AB116">X95-X102</f>
        <v>1253579.2899999998</v>
      </c>
      <c r="Y116" s="91">
        <f t="shared" si="555"/>
        <v>1471464</v>
      </c>
      <c r="Z116" s="91">
        <f t="shared" si="555"/>
        <v>1415582</v>
      </c>
      <c r="AA116" s="91">
        <f t="shared" si="555"/>
        <v>1057834.0999999999</v>
      </c>
      <c r="AB116" s="91">
        <f t="shared" si="555"/>
        <v>985221.94000000006</v>
      </c>
      <c r="AC116" s="91">
        <f t="shared" si="556" ref="AC116:AD116">AC95-AC102</f>
        <v>-50333.20000000007</v>
      </c>
      <c r="AD116" s="91">
        <f t="shared" si="556"/>
        <v>-334021.85999999999</v>
      </c>
      <c r="AE116" s="91">
        <f t="shared" si="557" ref="AE116:AF116">AE95-AE102</f>
        <v>-142045</v>
      </c>
      <c r="AF116" s="91">
        <f t="shared" si="557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299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299">
        <v>2568861</v>
      </c>
      <c r="BI116" s="473">
        <v>2388418</v>
      </c>
      <c r="BJ116" s="536">
        <v>2850268</v>
      </c>
      <c r="BK116" s="299">
        <v>1585343</v>
      </c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49"/>
        <v>-239863.10999999999</v>
      </c>
      <c r="BV116" s="93">
        <f t="shared" si="549"/>
        <v>159807.60999999987</v>
      </c>
      <c r="BW116" s="93">
        <f t="shared" si="549"/>
        <v>125848.29000000004</v>
      </c>
      <c r="BX116" s="93">
        <f t="shared" si="549"/>
        <v>106660.27000000008</v>
      </c>
      <c r="BY116" s="93">
        <f t="shared" si="549"/>
        <v>73849.929999999935</v>
      </c>
      <c r="BZ116" s="93">
        <f t="shared" si="549"/>
        <v>56174.550000000047</v>
      </c>
      <c r="CA116" s="93">
        <f t="shared" si="549"/>
        <v>78755.169999999984</v>
      </c>
      <c r="CB116" s="93">
        <f t="shared" si="549"/>
        <v>45441.070000000007</v>
      </c>
      <c r="CC116" s="93">
        <f t="shared" si="549"/>
        <v>80339.000000000058</v>
      </c>
      <c r="CD116" s="393">
        <f t="shared" si="549"/>
        <v>-186419.16000000038</v>
      </c>
      <c r="CE116" s="416">
        <f t="shared" si="550"/>
        <v>744142.3899999999</v>
      </c>
      <c r="CF116" s="93">
        <f t="shared" si="550"/>
        <v>504390.16000000003</v>
      </c>
      <c r="CG116" s="93">
        <f t="shared" si="550"/>
        <v>345908.33999999997</v>
      </c>
      <c r="CH116" s="93">
        <f t="shared" si="550"/>
        <v>223434.88</v>
      </c>
      <c r="CI116" s="93">
        <f t="shared" si="550"/>
        <v>-238219.79000000015</v>
      </c>
      <c r="CJ116" s="234">
        <f t="shared" si="550"/>
        <v>-242857.89999999997</v>
      </c>
      <c r="CK116" s="234">
        <f t="shared" si="550"/>
        <v>-55106.719999999972</v>
      </c>
      <c r="CL116" s="234">
        <f t="shared" si="550"/>
        <v>-81473.920000000042</v>
      </c>
      <c r="CM116" s="234">
        <f t="shared" si="550"/>
        <v>-55079.539999999979</v>
      </c>
      <c r="CN116" s="234">
        <f t="shared" si="550"/>
        <v>-50237</v>
      </c>
      <c r="CO116" s="234">
        <f t="shared" si="551"/>
        <v>-1103831.9300000002</v>
      </c>
      <c r="CP116" s="393">
        <f t="shared" si="551"/>
        <v>563419.7100000002</v>
      </c>
      <c r="CQ116" s="355">
        <f t="shared" si="551"/>
        <v>272044</v>
      </c>
      <c r="CR116" s="234">
        <f t="shared" si="551"/>
        <v>620056</v>
      </c>
      <c r="CS116" s="234">
        <f t="shared" si="551"/>
        <v>438298.90000000014</v>
      </c>
      <c r="CT116" s="234">
        <f t="shared" si="551"/>
        <v>-35736.940000000061</v>
      </c>
      <c r="CU116" s="234">
        <f t="shared" si="551"/>
        <v>198962.20000000007</v>
      </c>
      <c r="CV116" s="234">
        <f t="shared" si="551"/>
        <v>367492.85999999999</v>
      </c>
      <c r="CW116" s="234">
        <f t="shared" si="551"/>
        <v>56260</v>
      </c>
      <c r="CX116" s="234">
        <f t="shared" si="551"/>
        <v>4829.140000000014</v>
      </c>
      <c r="CY116" s="234">
        <f t="shared" si="552"/>
        <v>136005</v>
      </c>
      <c r="CZ116" s="234">
        <f t="shared" si="552"/>
        <v>120662</v>
      </c>
      <c r="DA116" s="234">
        <f t="shared" si="552"/>
        <v>1409668</v>
      </c>
      <c r="DB116" s="393">
        <f t="shared" si="552"/>
        <v>821296</v>
      </c>
      <c r="DC116" s="393">
        <f t="shared" si="552"/>
        <v>520935</v>
      </c>
      <c r="DD116" s="393">
        <f t="shared" si="552"/>
        <v>94928</v>
      </c>
      <c r="DE116" s="393">
        <f t="shared" si="552"/>
        <v>550148</v>
      </c>
      <c r="DF116" s="393">
        <f t="shared" si="552"/>
        <v>22105</v>
      </c>
      <c r="DG116" s="393">
        <f t="shared" si="552"/>
        <v>-36133</v>
      </c>
      <c r="DH116" s="393">
        <f t="shared" si="552"/>
        <v>-91994</v>
      </c>
      <c r="DI116" s="393">
        <f t="shared" si="553"/>
        <v>-181152</v>
      </c>
      <c r="DJ116" s="393">
        <f t="shared" si="553"/>
        <v>-39978</v>
      </c>
      <c r="DK116" s="393">
        <f t="shared" si="553"/>
        <v>-176752</v>
      </c>
      <c r="DL116" s="393">
        <f t="shared" si="553"/>
        <v>-186305</v>
      </c>
      <c r="DM116" s="393">
        <f t="shared" si="553"/>
        <v>215764</v>
      </c>
      <c r="DN116" s="393">
        <f t="shared" si="553"/>
        <v>-69434</v>
      </c>
      <c r="DO116" s="393">
        <f t="shared" si="553"/>
        <v>123975</v>
      </c>
      <c r="DP116" s="393">
        <f t="shared" si="553"/>
        <v>719702</v>
      </c>
      <c r="DQ116" s="393">
        <f t="shared" si="553"/>
        <v>-460938</v>
      </c>
      <c r="DR116" s="393"/>
      <c r="DS116" s="393"/>
      <c r="DT116" s="393"/>
      <c r="DU116" s="393"/>
      <c r="DV116" s="393"/>
      <c r="DW116" s="393"/>
      <c r="DX116" s="393"/>
      <c r="DY116" s="393"/>
      <c r="DZ116" s="393"/>
      <c r="EA116" s="329"/>
      <c r="EB116" s="28">
        <f>EB95-EB102</f>
        <v>1585343</v>
      </c>
    </row>
    <row r="117" spans="1:132" s="31" customFormat="1" ht="15">
      <c r="A117" s="139"/>
      <c r="B117" s="32" t="s">
        <v>141</v>
      </c>
      <c r="C117" s="90">
        <f t="shared" si="558" ref="C117:O119">C96-C103</f>
        <v>-104302.54000000004</v>
      </c>
      <c r="D117" s="91">
        <f t="shared" si="558"/>
        <v>-1755182.2299999995</v>
      </c>
      <c r="E117" s="91">
        <f t="shared" si="558"/>
        <v>-1948767.9399999999</v>
      </c>
      <c r="F117" s="28">
        <f t="shared" si="558"/>
        <v>-929437.5</v>
      </c>
      <c r="G117" s="91">
        <f t="shared" si="558"/>
        <v>-672581.00000000023</v>
      </c>
      <c r="H117" s="91">
        <f t="shared" si="558"/>
        <v>-346288.80000000005</v>
      </c>
      <c r="I117" s="91">
        <f t="shared" si="558"/>
        <v>-193194.93999999994</v>
      </c>
      <c r="J117" s="91">
        <f t="shared" si="558"/>
        <v>2512.75</v>
      </c>
      <c r="K117" s="91">
        <f t="shared" si="558"/>
        <v>838812.15000000014</v>
      </c>
      <c r="L117" s="92">
        <f t="shared" si="558"/>
        <v>6081024.6299999999</v>
      </c>
      <c r="M117" s="91">
        <f t="shared" si="558"/>
        <v>422265.70000000019</v>
      </c>
      <c r="N117" s="91">
        <f t="shared" si="558"/>
        <v>772946.49000000022</v>
      </c>
      <c r="O117" s="91">
        <f t="shared" si="558"/>
        <v>-1052330.7599999998</v>
      </c>
      <c r="P117" s="91">
        <f t="shared" si="559" ref="P117:R117">P96-P103</f>
        <v>239278.33999999985</v>
      </c>
      <c r="Q117" s="91">
        <f t="shared" si="559"/>
        <v>-1003257.3100000001</v>
      </c>
      <c r="R117" s="91">
        <f t="shared" si="559"/>
        <v>-1485214.45</v>
      </c>
      <c r="S117" s="91">
        <f t="shared" si="560" ref="S117:T117">S96-S103</f>
        <v>-603088.64999999991</v>
      </c>
      <c r="T117" s="91">
        <f t="shared" si="560"/>
        <v>-264208.98999999999</v>
      </c>
      <c r="U117" s="91">
        <f t="shared" si="561" ref="U117:V117">U96-U103</f>
        <v>-92809.920000000042</v>
      </c>
      <c r="V117" s="91">
        <f t="shared" si="561"/>
        <v>144555</v>
      </c>
      <c r="W117" s="91">
        <f t="shared" si="562" ref="W117:AB117">W96-W103</f>
        <v>758016.25999999978</v>
      </c>
      <c r="X117" s="92">
        <f t="shared" si="562"/>
        <v>2081410.5000000005</v>
      </c>
      <c r="Y117" s="91">
        <f t="shared" si="562"/>
        <v>2804774</v>
      </c>
      <c r="Z117" s="91">
        <f t="shared" si="562"/>
        <v>1383905</v>
      </c>
      <c r="AA117" s="91">
        <f t="shared" si="562"/>
        <v>-1398076.1000000006</v>
      </c>
      <c r="AB117" s="91">
        <f t="shared" si="562"/>
        <v>-1171613.2899999991</v>
      </c>
      <c r="AC117" s="91">
        <f t="shared" si="563" ref="AC117:AD117">AC96-AC103</f>
        <v>-1104657.8300000001</v>
      </c>
      <c r="AD117" s="91">
        <f t="shared" si="563"/>
        <v>-742757.20999999996</v>
      </c>
      <c r="AE117" s="91">
        <f t="shared" si="564" ref="AE117:AF117">AE96-AE103</f>
        <v>-416310</v>
      </c>
      <c r="AF117" s="91">
        <f t="shared" si="564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299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299">
        <v>3289517</v>
      </c>
      <c r="BI117" s="473">
        <v>1767078</v>
      </c>
      <c r="BJ117" s="536">
        <v>1453492</v>
      </c>
      <c r="BK117" s="299">
        <v>-932388</v>
      </c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49"/>
        <v>-948028.21999999974</v>
      </c>
      <c r="BV117" s="93">
        <f t="shared" si="549"/>
        <v>1994460.5699999994</v>
      </c>
      <c r="BW117" s="93">
        <f t="shared" si="549"/>
        <v>945510.62999999989</v>
      </c>
      <c r="BX117" s="93">
        <f t="shared" si="549"/>
        <v>-555776.94999999995</v>
      </c>
      <c r="BY117" s="93">
        <f t="shared" si="549"/>
        <v>69492.350000000326</v>
      </c>
      <c r="BZ117" s="93">
        <f t="shared" si="549"/>
        <v>82079.810000000056</v>
      </c>
      <c r="CA117" s="93">
        <f t="shared" si="549"/>
        <v>100385.0199999999</v>
      </c>
      <c r="CB117" s="93">
        <f t="shared" si="549"/>
        <v>142042.25</v>
      </c>
      <c r="CC117" s="93">
        <f t="shared" si="549"/>
        <v>-80795.890000000363</v>
      </c>
      <c r="CD117" s="393">
        <f t="shared" si="549"/>
        <v>-3999614.1299999994</v>
      </c>
      <c r="CE117" s="416">
        <f t="shared" si="550"/>
        <v>2382508.2999999998</v>
      </c>
      <c r="CF117" s="93">
        <f t="shared" si="550"/>
        <v>610958.50999999978</v>
      </c>
      <c r="CG117" s="93">
        <f t="shared" si="550"/>
        <v>-345745.34000000078</v>
      </c>
      <c r="CH117" s="93">
        <f t="shared" si="550"/>
        <v>-1410891.629999999</v>
      </c>
      <c r="CI117" s="93">
        <f t="shared" si="550"/>
        <v>-101400.52000000002</v>
      </c>
      <c r="CJ117" s="234">
        <f t="shared" si="550"/>
        <v>742457.23999999999</v>
      </c>
      <c r="CK117" s="234">
        <f t="shared" si="550"/>
        <v>186778.64999999991</v>
      </c>
      <c r="CL117" s="234">
        <f t="shared" si="550"/>
        <v>-22827.370000000112</v>
      </c>
      <c r="CM117" s="234">
        <f t="shared" si="550"/>
        <v>-120821.07999999996</v>
      </c>
      <c r="CN117" s="234">
        <f t="shared" si="550"/>
        <v>-48746</v>
      </c>
      <c r="CO117" s="234">
        <f t="shared" si="551"/>
        <v>243006.74000000022</v>
      </c>
      <c r="CP117" s="393">
        <f t="shared" si="551"/>
        <v>1017976.4999999995</v>
      </c>
      <c r="CQ117" s="355">
        <f t="shared" si="551"/>
        <v>122968</v>
      </c>
      <c r="CR117" s="234">
        <f t="shared" si="551"/>
        <v>-591361</v>
      </c>
      <c r="CS117" s="234">
        <f t="shared" si="551"/>
        <v>463176.10000000056</v>
      </c>
      <c r="CT117" s="234">
        <f t="shared" si="551"/>
        <v>-242082.71000000089</v>
      </c>
      <c r="CU117" s="234">
        <f t="shared" si="551"/>
        <v>-503003.16999999993</v>
      </c>
      <c r="CV117" s="234">
        <f t="shared" si="551"/>
        <v>-392726.79000000004</v>
      </c>
      <c r="CW117" s="234">
        <f t="shared" si="551"/>
        <v>-116006</v>
      </c>
      <c r="CX117" s="234">
        <f t="shared" si="551"/>
        <v>-390715.6399999999</v>
      </c>
      <c r="CY117" s="234">
        <f t="shared" si="552"/>
        <v>205362</v>
      </c>
      <c r="CZ117" s="234">
        <f t="shared" si="552"/>
        <v>-91657</v>
      </c>
      <c r="DA117" s="234">
        <f t="shared" si="552"/>
        <v>-326624</v>
      </c>
      <c r="DB117" s="393">
        <f t="shared" si="552"/>
        <v>281986</v>
      </c>
      <c r="DC117" s="393">
        <f t="shared" si="552"/>
        <v>-1570586</v>
      </c>
      <c r="DD117" s="393">
        <f t="shared" si="552"/>
        <v>125354</v>
      </c>
      <c r="DE117" s="393">
        <f t="shared" si="552"/>
        <v>59581</v>
      </c>
      <c r="DF117" s="393">
        <f t="shared" si="552"/>
        <v>36359</v>
      </c>
      <c r="DG117" s="393">
        <f t="shared" si="552"/>
        <v>176741</v>
      </c>
      <c r="DH117" s="393">
        <f t="shared" si="552"/>
        <v>80252</v>
      </c>
      <c r="DI117" s="393">
        <f t="shared" si="553"/>
        <v>-40779</v>
      </c>
      <c r="DJ117" s="393">
        <f t="shared" si="553"/>
        <v>307303</v>
      </c>
      <c r="DK117" s="393">
        <f t="shared" si="553"/>
        <v>-155041</v>
      </c>
      <c r="DL117" s="393">
        <f t="shared" si="553"/>
        <v>-16154</v>
      </c>
      <c r="DM117" s="393">
        <f t="shared" si="553"/>
        <v>926894</v>
      </c>
      <c r="DN117" s="393">
        <f t="shared" si="553"/>
        <v>-91856</v>
      </c>
      <c r="DO117" s="393">
        <f t="shared" si="553"/>
        <v>409922</v>
      </c>
      <c r="DP117" s="393">
        <f t="shared" si="553"/>
        <v>535594</v>
      </c>
      <c r="DQ117" s="393">
        <f t="shared" si="553"/>
        <v>-57069</v>
      </c>
      <c r="DR117" s="393"/>
      <c r="DS117" s="393"/>
      <c r="DT117" s="393"/>
      <c r="DU117" s="393"/>
      <c r="DV117" s="393"/>
      <c r="DW117" s="393"/>
      <c r="DX117" s="393"/>
      <c r="DY117" s="393"/>
      <c r="DZ117" s="393"/>
      <c r="EA117" s="329"/>
      <c r="EB117" s="28">
        <f t="shared" si="565" ref="EB117">EB96-EB103</f>
        <v>-932388</v>
      </c>
    </row>
    <row r="118" spans="1:132" s="31" customFormat="1" ht="15">
      <c r="A118" s="139"/>
      <c r="B118" s="32" t="s">
        <v>142</v>
      </c>
      <c r="C118" s="90">
        <f t="shared" si="558"/>
        <v>3923158.2400000002</v>
      </c>
      <c r="D118" s="91">
        <f t="shared" si="558"/>
        <v>-1167779.9200000002</v>
      </c>
      <c r="E118" s="91">
        <f t="shared" si="558"/>
        <v>-975526.29999999981</v>
      </c>
      <c r="F118" s="28">
        <f t="shared" si="558"/>
        <v>250532.12000000011</v>
      </c>
      <c r="G118" s="91">
        <f t="shared" si="558"/>
        <v>-215453.20999999996</v>
      </c>
      <c r="H118" s="91">
        <f t="shared" si="558"/>
        <v>-85049.060000000056</v>
      </c>
      <c r="I118" s="91">
        <f t="shared" si="558"/>
        <v>-2503.6300000000047</v>
      </c>
      <c r="J118" s="91">
        <f t="shared" si="558"/>
        <v>127940.02000000002</v>
      </c>
      <c r="K118" s="91">
        <f t="shared" si="558"/>
        <v>536781.77000000002</v>
      </c>
      <c r="L118" s="92">
        <f t="shared" si="558"/>
        <v>1157722.4299999999</v>
      </c>
      <c r="M118" s="91">
        <f t="shared" si="558"/>
        <v>27743.979999999981</v>
      </c>
      <c r="N118" s="91">
        <f t="shared" si="558"/>
        <v>292919.37999999989</v>
      </c>
      <c r="O118" s="91">
        <f t="shared" si="558"/>
        <v>-442411.70000000019</v>
      </c>
      <c r="P118" s="91">
        <f t="shared" si="566" ref="P118:R118">P97-P104</f>
        <v>192033.72999999998</v>
      </c>
      <c r="Q118" s="91">
        <f t="shared" si="566"/>
        <v>-260180.35000000009</v>
      </c>
      <c r="R118" s="91">
        <f t="shared" si="566"/>
        <v>-827018.38</v>
      </c>
      <c r="S118" s="91">
        <f t="shared" si="567" ref="S118:T118">S97-S104</f>
        <v>-325603.08000000002</v>
      </c>
      <c r="T118" s="91">
        <f t="shared" si="567"/>
        <v>-86385.510000000009</v>
      </c>
      <c r="U118" s="91">
        <f t="shared" si="568" ref="U118:V118">U97-U104</f>
        <v>37877.860000000044</v>
      </c>
      <c r="V118" s="91">
        <f t="shared" si="568"/>
        <v>298495</v>
      </c>
      <c r="W118" s="91">
        <f t="shared" si="569" ref="W118:AB118">W97-W104</f>
        <v>476662.69</v>
      </c>
      <c r="X118" s="92">
        <f t="shared" si="569"/>
        <v>807394.00000000023</v>
      </c>
      <c r="Y118" s="91">
        <f t="shared" si="569"/>
        <v>1027537</v>
      </c>
      <c r="Z118" s="91">
        <f t="shared" si="569"/>
        <v>528762</v>
      </c>
      <c r="AA118" s="91">
        <f t="shared" si="569"/>
        <v>-804756.7200000002</v>
      </c>
      <c r="AB118" s="91">
        <f t="shared" si="569"/>
        <v>-467298.16000000015</v>
      </c>
      <c r="AC118" s="91">
        <f t="shared" si="570" ref="AC118:AD118">AC97-AC104</f>
        <v>-476306.38000000012</v>
      </c>
      <c r="AD118" s="91">
        <f t="shared" si="570"/>
        <v>-279363.90000000002</v>
      </c>
      <c r="AE118" s="91">
        <f t="shared" si="571" ref="AE118:AF118">AE97-AE104</f>
        <v>-249287</v>
      </c>
      <c r="AF118" s="91">
        <f t="shared" si="571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299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299">
        <v>1709234</v>
      </c>
      <c r="BI118" s="473">
        <v>95965</v>
      </c>
      <c r="BJ118" s="536">
        <v>624334</v>
      </c>
      <c r="BK118" s="299">
        <v>-220802</v>
      </c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49"/>
        <v>-4365569.9400000004</v>
      </c>
      <c r="BV118" s="93">
        <f t="shared" si="549"/>
        <v>1359813.6500000001</v>
      </c>
      <c r="BW118" s="93">
        <f t="shared" si="549"/>
        <v>715345.94999999972</v>
      </c>
      <c r="BX118" s="93">
        <f t="shared" si="549"/>
        <v>-1077550.5</v>
      </c>
      <c r="BY118" s="93">
        <f t="shared" si="549"/>
        <v>-110149.87000000005</v>
      </c>
      <c r="BZ118" s="93">
        <f t="shared" si="549"/>
        <v>-1336.4499999999534</v>
      </c>
      <c r="CA118" s="93">
        <f t="shared" si="549"/>
        <v>40381.490000000049</v>
      </c>
      <c r="CB118" s="93">
        <f t="shared" si="549"/>
        <v>170554.97999999998</v>
      </c>
      <c r="CC118" s="93">
        <f t="shared" si="549"/>
        <v>-60119.080000000016</v>
      </c>
      <c r="CD118" s="393">
        <f t="shared" si="549"/>
        <v>-350328.4299999997</v>
      </c>
      <c r="CE118" s="416">
        <f t="shared" si="550"/>
        <v>999793.02000000002</v>
      </c>
      <c r="CF118" s="93">
        <f t="shared" si="550"/>
        <v>235842.62000000011</v>
      </c>
      <c r="CG118" s="93">
        <f t="shared" si="550"/>
        <v>-362345.02000000002</v>
      </c>
      <c r="CH118" s="93">
        <f t="shared" si="550"/>
        <v>-659331.89000000013</v>
      </c>
      <c r="CI118" s="93">
        <f t="shared" si="550"/>
        <v>-216126.03000000003</v>
      </c>
      <c r="CJ118" s="234">
        <f t="shared" si="550"/>
        <v>547654.47999999998</v>
      </c>
      <c r="CK118" s="234">
        <f t="shared" si="550"/>
        <v>76316.080000000016</v>
      </c>
      <c r="CL118" s="234">
        <f t="shared" si="550"/>
        <v>2882.1599999999744</v>
      </c>
      <c r="CM118" s="234">
        <f t="shared" si="550"/>
        <v>29179.139999999956</v>
      </c>
      <c r="CN118" s="234">
        <f t="shared" si="550"/>
        <v>-197606</v>
      </c>
      <c r="CO118" s="234">
        <f t="shared" si="551"/>
        <v>49517.309999999998</v>
      </c>
      <c r="CP118" s="393">
        <f t="shared" si="551"/>
        <v>598309.99999999977</v>
      </c>
      <c r="CQ118" s="355">
        <f t="shared" si="551"/>
        <v>291638</v>
      </c>
      <c r="CR118" s="234">
        <f t="shared" si="551"/>
        <v>-634687</v>
      </c>
      <c r="CS118" s="234">
        <f t="shared" si="551"/>
        <v>160179.7200000002</v>
      </c>
      <c r="CT118" s="234">
        <f t="shared" si="551"/>
        <v>53186.160000000149</v>
      </c>
      <c r="CU118" s="234">
        <f t="shared" si="551"/>
        <v>12657.380000000121</v>
      </c>
      <c r="CV118" s="234">
        <f t="shared" si="551"/>
        <v>-524226.09999999998</v>
      </c>
      <c r="CW118" s="234">
        <f t="shared" si="551"/>
        <v>166588</v>
      </c>
      <c r="CX118" s="234">
        <f t="shared" si="551"/>
        <v>-36536.649999999965</v>
      </c>
      <c r="CY118" s="234">
        <f t="shared" si="552"/>
        <v>75476</v>
      </c>
      <c r="CZ118" s="234">
        <f t="shared" si="552"/>
        <v>137109</v>
      </c>
      <c r="DA118" s="234">
        <f t="shared" si="552"/>
        <v>-28349</v>
      </c>
      <c r="DB118" s="393">
        <f t="shared" si="552"/>
        <v>169509</v>
      </c>
      <c r="DC118" s="393">
        <f t="shared" si="552"/>
        <v>-1205887</v>
      </c>
      <c r="DD118" s="393">
        <f t="shared" si="552"/>
        <v>127670</v>
      </c>
      <c r="DE118" s="393">
        <f t="shared" si="552"/>
        <v>292377</v>
      </c>
      <c r="DF118" s="393">
        <f t="shared" si="552"/>
        <v>122144</v>
      </c>
      <c r="DG118" s="393">
        <f t="shared" si="552"/>
        <v>-248584</v>
      </c>
      <c r="DH118" s="393">
        <f t="shared" si="552"/>
        <v>340692</v>
      </c>
      <c r="DI118" s="393">
        <f t="shared" si="553"/>
        <v>-183293</v>
      </c>
      <c r="DJ118" s="393">
        <f t="shared" si="553"/>
        <v>146485</v>
      </c>
      <c r="DK118" s="393">
        <f t="shared" si="553"/>
        <v>-120096</v>
      </c>
      <c r="DL118" s="393">
        <f t="shared" si="553"/>
        <v>78755</v>
      </c>
      <c r="DM118" s="393">
        <f t="shared" si="553"/>
        <v>350570</v>
      </c>
      <c r="DN118" s="393">
        <f t="shared" si="553"/>
        <v>134021</v>
      </c>
      <c r="DO118" s="393">
        <f t="shared" si="553"/>
        <v>-17323</v>
      </c>
      <c r="DP118" s="393">
        <f t="shared" si="553"/>
        <v>602589</v>
      </c>
      <c r="DQ118" s="393">
        <f t="shared" si="553"/>
        <v>131398</v>
      </c>
      <c r="DR118" s="393"/>
      <c r="DS118" s="393"/>
      <c r="DT118" s="393"/>
      <c r="DU118" s="393"/>
      <c r="DV118" s="393"/>
      <c r="DW118" s="393"/>
      <c r="DX118" s="393"/>
      <c r="DY118" s="393"/>
      <c r="DZ118" s="393"/>
      <c r="EA118" s="329"/>
      <c r="EB118" s="28">
        <f t="shared" si="572" ref="EB118">EB97-EB104</f>
        <v>-220802</v>
      </c>
    </row>
    <row r="119" spans="1:132" s="31" customFormat="1" ht="15">
      <c r="A119" s="139"/>
      <c r="B119" s="32" t="s">
        <v>143</v>
      </c>
      <c r="C119" s="90">
        <f t="shared" si="558"/>
        <v>1471002.5900000003</v>
      </c>
      <c r="D119" s="91">
        <f t="shared" si="558"/>
        <v>-85817.190000000177</v>
      </c>
      <c r="E119" s="91">
        <f t="shared" si="558"/>
        <v>-113215.96999999997</v>
      </c>
      <c r="F119" s="28">
        <f t="shared" si="558"/>
        <v>-72104.989999999991</v>
      </c>
      <c r="G119" s="91">
        <f t="shared" si="558"/>
        <v>-197516</v>
      </c>
      <c r="H119" s="91">
        <f t="shared" si="558"/>
        <v>168877.42999999993</v>
      </c>
      <c r="I119" s="91">
        <f t="shared" si="558"/>
        <v>28831.520000000019</v>
      </c>
      <c r="J119" s="91">
        <f t="shared" si="558"/>
        <v>294259.96999999997</v>
      </c>
      <c r="K119" s="91">
        <f t="shared" si="558"/>
        <v>163742.45999999996</v>
      </c>
      <c r="L119" s="92">
        <f t="shared" si="558"/>
        <v>591395.08000000007</v>
      </c>
      <c r="M119" s="91">
        <f t="shared" si="558"/>
        <v>165108.02000000002</v>
      </c>
      <c r="N119" s="91">
        <f t="shared" si="558"/>
        <v>260844.57000000007</v>
      </c>
      <c r="O119" s="91">
        <f t="shared" si="558"/>
        <v>-144163.53000000003</v>
      </c>
      <c r="P119" s="91">
        <f t="shared" si="573" ref="P119:R119">P98-P105</f>
        <v>-96376.930000000168</v>
      </c>
      <c r="Q119" s="91">
        <f t="shared" si="573"/>
        <v>189027.48999999999</v>
      </c>
      <c r="R119" s="91">
        <f t="shared" si="573"/>
        <v>-394543.82000000007</v>
      </c>
      <c r="S119" s="91">
        <f t="shared" si="574" ref="S119:T119">S98-S105</f>
        <v>-127058.04000000004</v>
      </c>
      <c r="T119" s="91">
        <f t="shared" si="574"/>
        <v>-24533.509999999893</v>
      </c>
      <c r="U119" s="91">
        <f t="shared" si="575" ref="U119:V119">U98-U105</f>
        <v>172012.10999999999</v>
      </c>
      <c r="V119" s="91">
        <f t="shared" si="575"/>
        <v>85926</v>
      </c>
      <c r="W119" s="91">
        <f t="shared" si="576" ref="W119:AB119">W98-W105</f>
        <v>185141.94999999995</v>
      </c>
      <c r="X119" s="92">
        <f t="shared" si="576"/>
        <v>253307.47999999998</v>
      </c>
      <c r="Y119" s="91">
        <f t="shared" si="576"/>
        <v>419721</v>
      </c>
      <c r="Z119" s="91">
        <f t="shared" si="576"/>
        <v>294809</v>
      </c>
      <c r="AA119" s="91">
        <f t="shared" si="576"/>
        <v>-391927.85999999987</v>
      </c>
      <c r="AB119" s="91">
        <f t="shared" si="576"/>
        <v>-184665.37000000011</v>
      </c>
      <c r="AC119" s="91">
        <f t="shared" si="577" ref="AC119:AD119">AC98-AC105</f>
        <v>152272.80000000005</v>
      </c>
      <c r="AD119" s="91">
        <f t="shared" si="577"/>
        <v>-50261.650000000023</v>
      </c>
      <c r="AE119" s="91">
        <f t="shared" si="578" ref="AE119:AF119">AE98-AE105</f>
        <v>68631</v>
      </c>
      <c r="AF119" s="91">
        <f t="shared" si="578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299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299">
        <v>776565</v>
      </c>
      <c r="BI119" s="473">
        <v>458445</v>
      </c>
      <c r="BJ119" s="536">
        <v>281390</v>
      </c>
      <c r="BK119" s="299">
        <v>-202161</v>
      </c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49"/>
        <v>-1615166.1200000003</v>
      </c>
      <c r="BV119" s="93">
        <f t="shared" si="549"/>
        <v>-10559.739999999991</v>
      </c>
      <c r="BW119" s="93">
        <f t="shared" si="549"/>
        <v>302243.45999999996</v>
      </c>
      <c r="BX119" s="93">
        <f t="shared" si="549"/>
        <v>-322438.83000000007</v>
      </c>
      <c r="BY119" s="93">
        <f t="shared" si="549"/>
        <v>70457.959999999963</v>
      </c>
      <c r="BZ119" s="93">
        <f t="shared" si="549"/>
        <v>-193410.93999999983</v>
      </c>
      <c r="CA119" s="93">
        <f t="shared" si="549"/>
        <v>143180.58999999997</v>
      </c>
      <c r="CB119" s="93">
        <f t="shared" si="549"/>
        <v>-208333.96999999997</v>
      </c>
      <c r="CC119" s="93">
        <f t="shared" si="549"/>
        <v>21399.489999999991</v>
      </c>
      <c r="CD119" s="393">
        <f t="shared" si="549"/>
        <v>-338087.60000000009</v>
      </c>
      <c r="CE119" s="416">
        <f t="shared" si="550"/>
        <v>254612.97999999998</v>
      </c>
      <c r="CF119" s="93">
        <f t="shared" si="550"/>
        <v>33964.429999999935</v>
      </c>
      <c r="CG119" s="93">
        <f t="shared" si="550"/>
        <v>-247764.32999999984</v>
      </c>
      <c r="CH119" s="93">
        <f t="shared" si="550"/>
        <v>-88288.439999999944</v>
      </c>
      <c r="CI119" s="93">
        <f t="shared" si="550"/>
        <v>-36754.689999999944</v>
      </c>
      <c r="CJ119" s="234">
        <f t="shared" si="550"/>
        <v>344282.17000000004</v>
      </c>
      <c r="CK119" s="234">
        <f t="shared" si="550"/>
        <v>195689.04000000004</v>
      </c>
      <c r="CL119" s="234">
        <f t="shared" si="550"/>
        <v>-101265.4800000001</v>
      </c>
      <c r="CM119" s="234">
        <f t="shared" si="550"/>
        <v>-570191.10999999999</v>
      </c>
      <c r="CN119" s="234">
        <f t="shared" si="550"/>
        <v>195168</v>
      </c>
      <c r="CO119" s="234">
        <f t="shared" si="551"/>
        <v>-312834.94999999995</v>
      </c>
      <c r="CP119" s="393">
        <f t="shared" si="551"/>
        <v>441318.52000000002</v>
      </c>
      <c r="CQ119" s="355">
        <f t="shared" si="551"/>
        <v>241629</v>
      </c>
      <c r="CR119" s="234">
        <f t="shared" si="551"/>
        <v>-682192</v>
      </c>
      <c r="CS119" s="234">
        <f t="shared" si="551"/>
        <v>208422.85999999987</v>
      </c>
      <c r="CT119" s="234">
        <f t="shared" si="551"/>
        <v>518610.37000000011</v>
      </c>
      <c r="CU119" s="234">
        <f t="shared" si="551"/>
        <v>-575979.80000000005</v>
      </c>
      <c r="CV119" s="234">
        <f t="shared" si="551"/>
        <v>24193.650000000023</v>
      </c>
      <c r="CW119" s="234">
        <f t="shared" si="551"/>
        <v>-14217</v>
      </c>
      <c r="CX119" s="234">
        <f t="shared" si="551"/>
        <v>485131.98999999999</v>
      </c>
      <c r="CY119" s="234">
        <f t="shared" si="552"/>
        <v>569567</v>
      </c>
      <c r="CZ119" s="234">
        <f t="shared" si="552"/>
        <v>-390886</v>
      </c>
      <c r="DA119" s="234">
        <f t="shared" si="552"/>
        <v>285008</v>
      </c>
      <c r="DB119" s="393">
        <f t="shared" si="552"/>
        <v>68782</v>
      </c>
      <c r="DC119" s="393">
        <f t="shared" si="552"/>
        <v>-76789</v>
      </c>
      <c r="DD119" s="393">
        <f t="shared" si="552"/>
        <v>713158</v>
      </c>
      <c r="DE119" s="393">
        <f t="shared" si="552"/>
        <v>531684</v>
      </c>
      <c r="DF119" s="393">
        <f t="shared" si="552"/>
        <v>-529582</v>
      </c>
      <c r="DG119" s="393">
        <f t="shared" si="552"/>
        <v>1125089</v>
      </c>
      <c r="DH119" s="393">
        <f t="shared" si="552"/>
        <v>54070</v>
      </c>
      <c r="DI119" s="393">
        <f t="shared" si="553"/>
        <v>441923</v>
      </c>
      <c r="DJ119" s="393">
        <f t="shared" si="553"/>
        <v>-407778</v>
      </c>
      <c r="DK119" s="393">
        <f t="shared" si="553"/>
        <v>-454466</v>
      </c>
      <c r="DL119" s="393">
        <f t="shared" si="553"/>
        <v>-91046</v>
      </c>
      <c r="DM119" s="393">
        <f t="shared" si="553"/>
        <v>206817</v>
      </c>
      <c r="DN119" s="393">
        <f t="shared" si="553"/>
        <v>13157</v>
      </c>
      <c r="DO119" s="393">
        <f t="shared" si="553"/>
        <v>-126116</v>
      </c>
      <c r="DP119" s="393">
        <f t="shared" si="553"/>
        <v>-44385</v>
      </c>
      <c r="DQ119" s="393">
        <f t="shared" si="553"/>
        <v>-550340</v>
      </c>
      <c r="DR119" s="393"/>
      <c r="DS119" s="393"/>
      <c r="DT119" s="393"/>
      <c r="DU119" s="393"/>
      <c r="DV119" s="393"/>
      <c r="DW119" s="393"/>
      <c r="DX119" s="393"/>
      <c r="DY119" s="393"/>
      <c r="DZ119" s="393"/>
      <c r="EA119" s="329"/>
      <c r="EB119" s="28">
        <f t="shared" si="579" ref="EB119">EB98-EB105</f>
        <v>-202161</v>
      </c>
    </row>
    <row r="120" spans="1:132" s="123" customFormat="1" ht="15.75" thickBot="1">
      <c r="A120" s="140"/>
      <c r="B120" s="45" t="s">
        <v>144</v>
      </c>
      <c r="C120" s="119">
        <f>SUM(C115:C119)</f>
        <v>10239404.16</v>
      </c>
      <c r="D120" s="120">
        <f t="shared" si="580" ref="D120:U120">SUM(D115:D119)</f>
        <v>-4841759.5399999982</v>
      </c>
      <c r="E120" s="120">
        <f t="shared" si="580"/>
        <v>-7905476.9400000013</v>
      </c>
      <c r="F120" s="29">
        <f t="shared" si="580"/>
        <v>-5969706.2199999997</v>
      </c>
      <c r="G120" s="120">
        <f t="shared" si="580"/>
        <v>-6051817.5600000005</v>
      </c>
      <c r="H120" s="120">
        <f t="shared" si="580"/>
        <v>-4587687.3399999999</v>
      </c>
      <c r="I120" s="120">
        <f t="shared" si="580"/>
        <v>-3283922.0599999996</v>
      </c>
      <c r="J120" s="120">
        <f t="shared" si="580"/>
        <v>-1688373.6399999994</v>
      </c>
      <c r="K120" s="120">
        <f t="shared" si="580"/>
        <v>3792734.6200000006</v>
      </c>
      <c r="L120" s="121">
        <f t="shared" si="580"/>
        <v>17524937.309999995</v>
      </c>
      <c r="M120" s="120">
        <f t="shared" si="580"/>
        <v>8676540.6500000004</v>
      </c>
      <c r="N120" s="120">
        <f t="shared" si="580"/>
        <v>7327239.4799999995</v>
      </c>
      <c r="O120" s="120">
        <f t="shared" si="580"/>
        <v>394291.96000000113</v>
      </c>
      <c r="P120" s="120">
        <f t="shared" si="580"/>
        <v>3148468.6699999985</v>
      </c>
      <c r="Q120" s="120">
        <f t="shared" si="580"/>
        <v>-3280283.4800000004</v>
      </c>
      <c r="R120" s="120">
        <f t="shared" si="580"/>
        <v>-8052168.379999999</v>
      </c>
      <c r="S120" s="120">
        <f t="shared" si="580"/>
        <v>-4824966.2800000003</v>
      </c>
      <c r="T120" s="120">
        <f t="shared" si="580"/>
        <v>-4379392.4800000004</v>
      </c>
      <c r="U120" s="120">
        <f t="shared" si="580"/>
        <v>-2697496.6700000009</v>
      </c>
      <c r="V120" s="120">
        <f t="shared" si="581" ref="V120:W120">SUM(V115:V119)</f>
        <v>-1630818</v>
      </c>
      <c r="W120" s="120">
        <f t="shared" si="581"/>
        <v>2787653.8000000007</v>
      </c>
      <c r="X120" s="121">
        <f t="shared" si="582" ref="X120:AB120">SUM(X115:X119)</f>
        <v>10600870.940000003</v>
      </c>
      <c r="Y120" s="120">
        <f t="shared" si="582"/>
        <v>17436879</v>
      </c>
      <c r="Z120" s="120">
        <f t="shared" si="582"/>
        <v>13404695</v>
      </c>
      <c r="AA120" s="120">
        <f t="shared" si="582"/>
        <v>-231527.4000000013</v>
      </c>
      <c r="AB120" s="120">
        <f t="shared" si="582"/>
        <v>-1643746.4499999997</v>
      </c>
      <c r="AC120" s="120">
        <f t="shared" si="583" ref="AC120:AD120">SUM(AC115:AC119)</f>
        <v>-6108367.2499999991</v>
      </c>
      <c r="AD120" s="120">
        <f t="shared" si="583"/>
        <v>-6592127.2800000021</v>
      </c>
      <c r="AE120" s="120">
        <f t="shared" si="584" ref="AE120:AF120">SUM(AE115:AE119)</f>
        <v>-5117494</v>
      </c>
      <c r="AF120" s="120">
        <f t="shared" si="584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8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8">
        <v>22504474</v>
      </c>
      <c r="BI120" s="471">
        <v>15476555</v>
      </c>
      <c r="BJ120" s="535">
        <v>15208295</v>
      </c>
      <c r="BK120" s="298">
        <v>3883470</v>
      </c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15"/>
        <v>-9845112.1999999993</v>
      </c>
      <c r="BV120" s="122">
        <f t="shared" si="585" ref="BV120:BX120">SUM(BV115:BV119)</f>
        <v>7990228.2099999962</v>
      </c>
      <c r="BW120" s="122">
        <f t="shared" si="585"/>
        <v>4625193.46</v>
      </c>
      <c r="BX120" s="122">
        <f t="shared" si="585"/>
        <v>-2082462.1599999995</v>
      </c>
      <c r="BY120" s="122">
        <f t="shared" si="586" ref="BY120">SUM(BY115:BY119)</f>
        <v>1226851.2800000003</v>
      </c>
      <c r="BZ120" s="122">
        <f t="shared" si="587" ref="BZ120:CH120">SUM(BZ115:BZ119)</f>
        <v>208294.85999999905</v>
      </c>
      <c r="CA120" s="122">
        <f t="shared" si="587"/>
        <v>586425.38999999908</v>
      </c>
      <c r="CB120" s="122">
        <f t="shared" si="587"/>
        <v>57555.639999999607</v>
      </c>
      <c r="CC120" s="122">
        <f t="shared" si="587"/>
        <v>-1005080.8200000003</v>
      </c>
      <c r="CD120" s="392">
        <f t="shared" si="587"/>
        <v>-6924066.3699999955</v>
      </c>
      <c r="CE120" s="415">
        <f t="shared" si="587"/>
        <v>8760338.3499999996</v>
      </c>
      <c r="CF120" s="122">
        <f t="shared" si="587"/>
        <v>6077455.5200000005</v>
      </c>
      <c r="CG120" s="122">
        <f t="shared" si="587"/>
        <v>-625819.36000000231</v>
      </c>
      <c r="CH120" s="122">
        <f t="shared" si="587"/>
        <v>-4792215.1199999973</v>
      </c>
      <c r="CI120" s="122">
        <f t="shared" si="588" ref="CI120:CJ120">SUM(CI115:CI119)</f>
        <v>-2828083.7699999982</v>
      </c>
      <c r="CJ120" s="233">
        <f t="shared" si="588"/>
        <v>1460041.0999999978</v>
      </c>
      <c r="CK120" s="233">
        <f t="shared" si="589" ref="CK120:CL120">SUM(CK115:CK119)</f>
        <v>-292527.71999999956</v>
      </c>
      <c r="CL120" s="233">
        <f t="shared" si="589"/>
        <v>-300403.08999999886</v>
      </c>
      <c r="CM120" s="233">
        <f t="shared" si="590" ref="CM120">SUM(CM115:CM119)</f>
        <v>-453890.32999999926</v>
      </c>
      <c r="CN120" s="233">
        <f t="shared" si="591" ref="CN120:CO120">SUM(CN115:CN119)</f>
        <v>-110487</v>
      </c>
      <c r="CO120" s="233">
        <f t="shared" si="591"/>
        <v>-587756.80000000051</v>
      </c>
      <c r="CP120" s="392">
        <f t="shared" si="592" ref="CP120:CQ120">SUM(CP115:CP119)</f>
        <v>8212232.0599999968</v>
      </c>
      <c r="CQ120" s="354">
        <f t="shared" si="592"/>
        <v>957242</v>
      </c>
      <c r="CR120" s="233">
        <f t="shared" si="593" ref="CR120">SUM(CR115:CR119)</f>
        <v>-2975061</v>
      </c>
      <c r="CS120" s="233">
        <f t="shared" si="594" ref="CS120">SUM(CS115:CS119)</f>
        <v>1523068.4000000011</v>
      </c>
      <c r="CT120" s="233">
        <f t="shared" si="595" ref="CT120">SUM(CT115:CT119)</f>
        <v>2436557.4499999997</v>
      </c>
      <c r="CU120" s="233">
        <f t="shared" si="596" ref="CU120">SUM(CU115:CU119)</f>
        <v>-950746.75000000105</v>
      </c>
      <c r="CV120" s="233">
        <f t="shared" si="597" ref="CV120">SUM(CV115:CV119)</f>
        <v>-1590880.7199999993</v>
      </c>
      <c r="CW120" s="233">
        <f t="shared" si="598" ref="CW120">SUM(CW115:CW119)</f>
        <v>169186</v>
      </c>
      <c r="CX120" s="233">
        <f t="shared" si="599" ref="CX120">SUM(CX115:CX119)</f>
        <v>-1840620.4300000004</v>
      </c>
      <c r="CY120" s="233">
        <f t="shared" si="600" ref="CY120">SUM(CY115:CY119)</f>
        <v>759065</v>
      </c>
      <c r="CZ120" s="233">
        <f t="shared" si="601" ref="CZ120">SUM(CZ115:CZ119)</f>
        <v>-530803</v>
      </c>
      <c r="DA120" s="233">
        <f t="shared" si="602" ref="DA120">SUM(DA115:DA119)</f>
        <v>403381</v>
      </c>
      <c r="DB120" s="392">
        <f t="shared" si="603" ref="DB120">SUM(DB115:DB119)</f>
        <v>1461090</v>
      </c>
      <c r="DC120" s="392">
        <f t="shared" si="604" ref="DC120">SUM(DC115:DC119)</f>
        <v>-2440131</v>
      </c>
      <c r="DD120" s="392">
        <f t="shared" si="605" ref="DD120">SUM(DD115:DD119)</f>
        <v>261369</v>
      </c>
      <c r="DE120" s="392">
        <f t="shared" si="606" ref="DE120">SUM(DE115:DE119)</f>
        <v>3217875</v>
      </c>
      <c r="DF120" s="392">
        <f t="shared" si="607" ref="DF120:DG120">SUM(DF115:DF119)</f>
        <v>-2196980</v>
      </c>
      <c r="DG120" s="392">
        <f t="shared" si="607"/>
        <v>-2522178</v>
      </c>
      <c r="DH120" s="392">
        <f t="shared" si="608" ref="DH120">SUM(DH115:DH119)</f>
        <v>412953</v>
      </c>
      <c r="DI120" s="392">
        <f t="shared" si="609" ref="DI120">SUM(DI115:DI119)</f>
        <v>312932</v>
      </c>
      <c r="DJ120" s="392">
        <f t="shared" si="610" ref="DJ120:DK120">SUM(DJ115:DJ119)</f>
        <v>1005881</v>
      </c>
      <c r="DK120" s="392">
        <f t="shared" si="610"/>
        <v>-1861496</v>
      </c>
      <c r="DL120" s="392">
        <f t="shared" si="611" ref="DL120:DM120">SUM(DL115:DL119)</f>
        <v>-1311254</v>
      </c>
      <c r="DM120" s="392">
        <f t="shared" si="611"/>
        <v>4479212</v>
      </c>
      <c r="DN120" s="392">
        <f t="shared" si="612" ref="DN120:DO120">SUM(DN115:DN119)</f>
        <v>2230281</v>
      </c>
      <c r="DO120" s="392">
        <f t="shared" si="612"/>
        <v>-477435</v>
      </c>
      <c r="DP120" s="392">
        <f t="shared" si="613" ref="DP120:DQ120">SUM(DP115:DP119)</f>
        <v>4517292</v>
      </c>
      <c r="DQ120" s="392">
        <f t="shared" si="613"/>
        <v>-625946</v>
      </c>
      <c r="DR120" s="392"/>
      <c r="DS120" s="392"/>
      <c r="DT120" s="392"/>
      <c r="DU120" s="392"/>
      <c r="DV120" s="392"/>
      <c r="DW120" s="392"/>
      <c r="DX120" s="392"/>
      <c r="DY120" s="392"/>
      <c r="DZ120" s="392"/>
      <c r="EA120" s="330"/>
      <c r="EB120" s="29">
        <f t="shared" si="480"/>
        <v>3883470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72"/>
      <c r="BJ121" s="527"/>
      <c r="BK121" s="290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84"/>
      <c r="CQ121" s="346"/>
      <c r="CR121" s="225"/>
      <c r="CS121" s="225"/>
      <c r="CT121" s="225"/>
      <c r="CU121" s="225"/>
      <c r="CV121" s="225"/>
      <c r="CW121" s="225"/>
      <c r="CX121" s="225"/>
      <c r="CY121" s="225"/>
      <c r="CZ121" s="225"/>
      <c r="DA121" s="225"/>
      <c r="DB121" s="384"/>
      <c r="DC121" s="384"/>
      <c r="DD121" s="384"/>
      <c r="DE121" s="384"/>
      <c r="DF121" s="384"/>
      <c r="DG121" s="384"/>
      <c r="DH121" s="384"/>
      <c r="DI121" s="384"/>
      <c r="DJ121" s="384"/>
      <c r="DK121" s="384"/>
      <c r="DL121" s="384"/>
      <c r="DM121" s="384"/>
      <c r="DN121" s="384"/>
      <c r="DO121" s="384"/>
      <c r="DP121" s="384"/>
      <c r="DQ121" s="384"/>
      <c r="DR121" s="384"/>
      <c r="DS121" s="384"/>
      <c r="DT121" s="384"/>
      <c r="DU121" s="384"/>
      <c r="DV121" s="384"/>
      <c r="DW121" s="384"/>
      <c r="DX121" s="384"/>
      <c r="DY121" s="384"/>
      <c r="DZ121" s="384"/>
      <c r="EA121" s="264"/>
      <c r="EB121" s="71"/>
    </row>
    <row r="122" spans="1:132" s="52" customFormat="1" ht="1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>
        <v>3</v>
      </c>
      <c r="BI122" s="462">
        <v>2</v>
      </c>
      <c r="BJ122" s="525">
        <v>2</v>
      </c>
      <c r="BK122" s="100">
        <v>3</v>
      </c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614" ref="BU122:CD126">O122-C122</f>
        <v>-6</v>
      </c>
      <c r="BV122" s="101">
        <f t="shared" si="614"/>
        <v>-3</v>
      </c>
      <c r="BW122" s="101">
        <f t="shared" si="614"/>
        <v>-5</v>
      </c>
      <c r="BX122" s="101">
        <f t="shared" si="614"/>
        <v>-5</v>
      </c>
      <c r="BY122" s="101">
        <f t="shared" si="614"/>
        <v>-8</v>
      </c>
      <c r="BZ122" s="101">
        <f t="shared" si="614"/>
        <v>-10</v>
      </c>
      <c r="CA122" s="101">
        <f t="shared" si="614"/>
        <v>-11</v>
      </c>
      <c r="CB122" s="101">
        <f t="shared" si="614"/>
        <v>-12</v>
      </c>
      <c r="CC122" s="101">
        <f t="shared" si="614"/>
        <v>-11</v>
      </c>
      <c r="CD122" s="396">
        <f t="shared" si="614"/>
        <v>-9</v>
      </c>
      <c r="CE122" s="101">
        <f t="shared" si="615" ref="CE122:CN126">Y122-M122</f>
        <v>-7</v>
      </c>
      <c r="CF122" s="101">
        <f t="shared" si="615"/>
        <v>-3</v>
      </c>
      <c r="CG122" s="101">
        <f t="shared" si="615"/>
        <v>-2</v>
      </c>
      <c r="CH122" s="101">
        <f t="shared" si="615"/>
        <v>-5</v>
      </c>
      <c r="CI122" s="101">
        <f t="shared" si="615"/>
        <v>-5</v>
      </c>
      <c r="CJ122" s="237">
        <f t="shared" si="615"/>
        <v>-3</v>
      </c>
      <c r="CK122" s="237">
        <f t="shared" si="615"/>
        <v>1</v>
      </c>
      <c r="CL122" s="237">
        <f t="shared" si="615"/>
        <v>3</v>
      </c>
      <c r="CM122" s="237">
        <f t="shared" si="615"/>
        <v>6</v>
      </c>
      <c r="CN122" s="237">
        <f t="shared" si="615"/>
        <v>10</v>
      </c>
      <c r="CO122" s="237">
        <f t="shared" si="616" ref="CO122:CX126">AI122-W122</f>
        <v>8</v>
      </c>
      <c r="CP122" s="396">
        <f t="shared" si="616"/>
        <v>5</v>
      </c>
      <c r="CQ122" s="237">
        <f t="shared" si="616"/>
        <v>0</v>
      </c>
      <c r="CR122" s="237">
        <f t="shared" si="616"/>
        <v>-2</v>
      </c>
      <c r="CS122" s="237">
        <f t="shared" si="616"/>
        <v>0</v>
      </c>
      <c r="CT122" s="237">
        <f t="shared" si="616"/>
        <v>4</v>
      </c>
      <c r="CU122" s="237">
        <f t="shared" si="616"/>
        <v>1</v>
      </c>
      <c r="CV122" s="237">
        <f t="shared" si="616"/>
        <v>-3</v>
      </c>
      <c r="CW122" s="237">
        <f t="shared" si="616"/>
        <v>0</v>
      </c>
      <c r="CX122" s="237">
        <f t="shared" si="616"/>
        <v>-3</v>
      </c>
      <c r="CY122" s="237">
        <f t="shared" si="617" ref="CY122:DH126">AS122-AG122</f>
        <v>-4</v>
      </c>
      <c r="CZ122" s="237">
        <f t="shared" si="617"/>
        <v>-7</v>
      </c>
      <c r="DA122" s="237">
        <f t="shared" si="617"/>
        <v>-4</v>
      </c>
      <c r="DB122" s="396">
        <f t="shared" si="617"/>
        <v>-4</v>
      </c>
      <c r="DC122" s="396">
        <f t="shared" si="617"/>
        <v>-1</v>
      </c>
      <c r="DD122" s="396">
        <f t="shared" si="617"/>
        <v>-1</v>
      </c>
      <c r="DE122" s="396">
        <f t="shared" si="617"/>
        <v>-3</v>
      </c>
      <c r="DF122" s="396">
        <f t="shared" si="617"/>
        <v>-6</v>
      </c>
      <c r="DG122" s="396">
        <f t="shared" si="617"/>
        <v>-3</v>
      </c>
      <c r="DH122" s="396">
        <f t="shared" si="617"/>
        <v>0</v>
      </c>
      <c r="DI122" s="396">
        <f t="shared" si="618" ref="DI122:DQ126">BC122-AQ122</f>
        <v>-4</v>
      </c>
      <c r="DJ122" s="396">
        <f t="shared" si="618"/>
        <v>-5</v>
      </c>
      <c r="DK122" s="396">
        <f t="shared" si="618"/>
        <v>-6</v>
      </c>
      <c r="DL122" s="396">
        <f t="shared" si="618"/>
        <v>-3</v>
      </c>
      <c r="DM122" s="396">
        <f t="shared" si="618"/>
        <v>-3</v>
      </c>
      <c r="DN122" s="396">
        <f t="shared" si="618"/>
        <v>0</v>
      </c>
      <c r="DO122" s="396">
        <f t="shared" si="618"/>
        <v>-1</v>
      </c>
      <c r="DP122" s="396">
        <f t="shared" si="618"/>
        <v>-1</v>
      </c>
      <c r="DQ122" s="396">
        <f t="shared" si="618"/>
        <v>0</v>
      </c>
      <c r="DR122" s="396"/>
      <c r="DS122" s="396"/>
      <c r="DT122" s="396"/>
      <c r="DU122" s="396"/>
      <c r="DV122" s="396"/>
      <c r="DW122" s="396"/>
      <c r="DX122" s="396"/>
      <c r="DY122" s="396"/>
      <c r="DZ122" s="396"/>
      <c r="EA122" s="264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3</v>
      </c>
    </row>
    <row r="123" spans="1:132" s="52" customFormat="1" ht="1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>
        <v>380</v>
      </c>
      <c r="BI123" s="462">
        <v>327</v>
      </c>
      <c r="BJ123" s="525">
        <v>317</v>
      </c>
      <c r="BK123" s="100">
        <v>319</v>
      </c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614"/>
        <v>27</v>
      </c>
      <c r="BV123" s="101">
        <f t="shared" si="614"/>
        <v>30</v>
      </c>
      <c r="BW123" s="101">
        <f t="shared" si="614"/>
        <v>19</v>
      </c>
      <c r="BX123" s="101">
        <f t="shared" si="614"/>
        <v>1</v>
      </c>
      <c r="BY123" s="101">
        <f t="shared" si="614"/>
        <v>-9</v>
      </c>
      <c r="BZ123" s="101">
        <f t="shared" si="614"/>
        <v>-21</v>
      </c>
      <c r="CA123" s="101">
        <f t="shared" si="614"/>
        <v>-41</v>
      </c>
      <c r="CB123" s="101">
        <f t="shared" si="614"/>
        <v>-22</v>
      </c>
      <c r="CC123" s="101">
        <f t="shared" si="614"/>
        <v>-22</v>
      </c>
      <c r="CD123" s="396">
        <f t="shared" si="614"/>
        <v>-1</v>
      </c>
      <c r="CE123" s="101">
        <f t="shared" si="615"/>
        <v>46</v>
      </c>
      <c r="CF123" s="101">
        <f t="shared" si="615"/>
        <v>90</v>
      </c>
      <c r="CG123" s="101">
        <f t="shared" si="615"/>
        <v>111</v>
      </c>
      <c r="CH123" s="101">
        <f t="shared" si="615"/>
        <v>156</v>
      </c>
      <c r="CI123" s="101">
        <f t="shared" si="615"/>
        <v>174</v>
      </c>
      <c r="CJ123" s="237">
        <f t="shared" si="615"/>
        <v>206</v>
      </c>
      <c r="CK123" s="237">
        <f t="shared" si="615"/>
        <v>327</v>
      </c>
      <c r="CL123" s="237">
        <f t="shared" si="615"/>
        <v>410</v>
      </c>
      <c r="CM123" s="237">
        <f t="shared" si="615"/>
        <v>460</v>
      </c>
      <c r="CN123" s="237">
        <f t="shared" si="615"/>
        <v>466</v>
      </c>
      <c r="CO123" s="237">
        <f t="shared" si="616"/>
        <v>430</v>
      </c>
      <c r="CP123" s="396">
        <f t="shared" si="616"/>
        <v>406</v>
      </c>
      <c r="CQ123" s="237">
        <f t="shared" si="616"/>
        <v>346</v>
      </c>
      <c r="CR123" s="237">
        <f t="shared" si="616"/>
        <v>261</v>
      </c>
      <c r="CS123" s="237">
        <f t="shared" si="616"/>
        <v>185</v>
      </c>
      <c r="CT123" s="237">
        <f t="shared" si="616"/>
        <v>110</v>
      </c>
      <c r="CU123" s="237">
        <f t="shared" si="616"/>
        <v>44</v>
      </c>
      <c r="CV123" s="237">
        <f t="shared" si="616"/>
        <v>3</v>
      </c>
      <c r="CW123" s="237">
        <f t="shared" si="616"/>
        <v>-125</v>
      </c>
      <c r="CX123" s="237">
        <f t="shared" si="616"/>
        <v>-247</v>
      </c>
      <c r="CY123" s="237">
        <f t="shared" si="617"/>
        <v>-267</v>
      </c>
      <c r="CZ123" s="237">
        <f t="shared" si="617"/>
        <v>-265</v>
      </c>
      <c r="DA123" s="237">
        <f t="shared" si="617"/>
        <v>-250</v>
      </c>
      <c r="DB123" s="396">
        <f t="shared" si="617"/>
        <v>-235</v>
      </c>
      <c r="DC123" s="396">
        <f t="shared" si="617"/>
        <v>-225</v>
      </c>
      <c r="DD123" s="396">
        <f t="shared" si="617"/>
        <v>-195</v>
      </c>
      <c r="DE123" s="396">
        <f t="shared" si="617"/>
        <v>-162</v>
      </c>
      <c r="DF123" s="396">
        <f t="shared" si="617"/>
        <v>-114</v>
      </c>
      <c r="DG123" s="396">
        <f t="shared" si="617"/>
        <v>-67</v>
      </c>
      <c r="DH123" s="396">
        <f t="shared" si="617"/>
        <v>-42</v>
      </c>
      <c r="DI123" s="396">
        <f t="shared" si="618"/>
        <v>-12</v>
      </c>
      <c r="DJ123" s="396">
        <f t="shared" si="618"/>
        <v>78</v>
      </c>
      <c r="DK123" s="396">
        <f t="shared" si="618"/>
        <v>83</v>
      </c>
      <c r="DL123" s="396">
        <f t="shared" si="618"/>
        <v>74</v>
      </c>
      <c r="DM123" s="396">
        <f t="shared" si="618"/>
        <v>77</v>
      </c>
      <c r="DN123" s="396">
        <f t="shared" si="618"/>
        <v>69</v>
      </c>
      <c r="DO123" s="396">
        <f t="shared" si="618"/>
        <v>39</v>
      </c>
      <c r="DP123" s="396">
        <f t="shared" si="618"/>
        <v>44</v>
      </c>
      <c r="DQ123" s="396">
        <f t="shared" si="618"/>
        <v>63</v>
      </c>
      <c r="DR123" s="396"/>
      <c r="DS123" s="396"/>
      <c r="DT123" s="396"/>
      <c r="DU123" s="396"/>
      <c r="DV123" s="396"/>
      <c r="DW123" s="396"/>
      <c r="DX123" s="396"/>
      <c r="DY123" s="396"/>
      <c r="DZ123" s="396"/>
      <c r="EA123" s="264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319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62">
        <v>0</v>
      </c>
      <c r="BJ124" s="525">
        <v>0</v>
      </c>
      <c r="BK124" s="100">
        <v>0</v>
      </c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614"/>
        <v>0</v>
      </c>
      <c r="BV124" s="101">
        <f t="shared" si="614"/>
        <v>0</v>
      </c>
      <c r="BW124" s="101">
        <f t="shared" si="614"/>
        <v>0</v>
      </c>
      <c r="BX124" s="101">
        <f t="shared" si="614"/>
        <v>0</v>
      </c>
      <c r="BY124" s="101">
        <f t="shared" si="614"/>
        <v>0</v>
      </c>
      <c r="BZ124" s="101">
        <f t="shared" si="614"/>
        <v>0</v>
      </c>
      <c r="CA124" s="101">
        <f t="shared" si="614"/>
        <v>0</v>
      </c>
      <c r="CB124" s="101">
        <f t="shared" si="614"/>
        <v>0</v>
      </c>
      <c r="CC124" s="101">
        <f t="shared" si="614"/>
        <v>0</v>
      </c>
      <c r="CD124" s="396">
        <f t="shared" si="614"/>
        <v>0</v>
      </c>
      <c r="CE124" s="101">
        <f t="shared" si="615"/>
        <v>0</v>
      </c>
      <c r="CF124" s="101">
        <f t="shared" si="615"/>
        <v>0</v>
      </c>
      <c r="CG124" s="101">
        <f t="shared" si="615"/>
        <v>0</v>
      </c>
      <c r="CH124" s="101">
        <f t="shared" si="615"/>
        <v>0</v>
      </c>
      <c r="CI124" s="101">
        <f t="shared" si="615"/>
        <v>0</v>
      </c>
      <c r="CJ124" s="237">
        <f t="shared" si="615"/>
        <v>0</v>
      </c>
      <c r="CK124" s="237">
        <f t="shared" si="615"/>
        <v>0</v>
      </c>
      <c r="CL124" s="237">
        <f t="shared" si="615"/>
        <v>0</v>
      </c>
      <c r="CM124" s="237">
        <f t="shared" si="615"/>
        <v>0</v>
      </c>
      <c r="CN124" s="237">
        <f t="shared" si="615"/>
        <v>0</v>
      </c>
      <c r="CO124" s="237">
        <f t="shared" si="616"/>
        <v>0</v>
      </c>
      <c r="CP124" s="396">
        <f t="shared" si="616"/>
        <v>0</v>
      </c>
      <c r="CQ124" s="237">
        <f t="shared" si="616"/>
        <v>0</v>
      </c>
      <c r="CR124" s="237">
        <f t="shared" si="616"/>
        <v>0</v>
      </c>
      <c r="CS124" s="237">
        <f t="shared" si="616"/>
        <v>0</v>
      </c>
      <c r="CT124" s="237">
        <f t="shared" si="616"/>
        <v>0</v>
      </c>
      <c r="CU124" s="237">
        <f t="shared" si="616"/>
        <v>0</v>
      </c>
      <c r="CV124" s="237">
        <f t="shared" si="616"/>
        <v>0</v>
      </c>
      <c r="CW124" s="237">
        <f t="shared" si="616"/>
        <v>0</v>
      </c>
      <c r="CX124" s="237">
        <f t="shared" si="616"/>
        <v>0</v>
      </c>
      <c r="CY124" s="237">
        <f t="shared" si="617"/>
        <v>0</v>
      </c>
      <c r="CZ124" s="237">
        <f t="shared" si="617"/>
        <v>0</v>
      </c>
      <c r="DA124" s="237">
        <f t="shared" si="617"/>
        <v>0</v>
      </c>
      <c r="DB124" s="396">
        <f t="shared" si="617"/>
        <v>0</v>
      </c>
      <c r="DC124" s="396">
        <f t="shared" si="617"/>
        <v>0</v>
      </c>
      <c r="DD124" s="396">
        <f t="shared" si="617"/>
        <v>0</v>
      </c>
      <c r="DE124" s="396">
        <f t="shared" si="617"/>
        <v>0</v>
      </c>
      <c r="DF124" s="396">
        <f t="shared" si="617"/>
        <v>0</v>
      </c>
      <c r="DG124" s="396">
        <f t="shared" si="617"/>
        <v>0</v>
      </c>
      <c r="DH124" s="396">
        <f t="shared" si="617"/>
        <v>0</v>
      </c>
      <c r="DI124" s="396">
        <f t="shared" si="618"/>
        <v>0</v>
      </c>
      <c r="DJ124" s="396">
        <f t="shared" si="618"/>
        <v>0</v>
      </c>
      <c r="DK124" s="396">
        <f t="shared" si="618"/>
        <v>0</v>
      </c>
      <c r="DL124" s="396">
        <f t="shared" si="618"/>
        <v>0</v>
      </c>
      <c r="DM124" s="396">
        <f t="shared" si="618"/>
        <v>0</v>
      </c>
      <c r="DN124" s="396">
        <f t="shared" si="618"/>
        <v>0</v>
      </c>
      <c r="DO124" s="396">
        <f t="shared" si="618"/>
        <v>0</v>
      </c>
      <c r="DP124" s="396">
        <f t="shared" si="618"/>
        <v>0</v>
      </c>
      <c r="DQ124" s="396">
        <f t="shared" si="618"/>
        <v>0</v>
      </c>
      <c r="DR124" s="396"/>
      <c r="DS124" s="396"/>
      <c r="DT124" s="396"/>
      <c r="DU124" s="396"/>
      <c r="DV124" s="396"/>
      <c r="DW124" s="396"/>
      <c r="DX124" s="396"/>
      <c r="DY124" s="396"/>
      <c r="DZ124" s="396"/>
      <c r="EA124" s="264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62">
        <v>0</v>
      </c>
      <c r="BJ125" s="525">
        <v>0</v>
      </c>
      <c r="BK125" s="100">
        <v>0</v>
      </c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614"/>
        <v>0</v>
      </c>
      <c r="BV125" s="101">
        <f t="shared" si="614"/>
        <v>0</v>
      </c>
      <c r="BW125" s="101">
        <f t="shared" si="614"/>
        <v>0</v>
      </c>
      <c r="BX125" s="101">
        <f t="shared" si="614"/>
        <v>0</v>
      </c>
      <c r="BY125" s="101">
        <f t="shared" si="614"/>
        <v>0</v>
      </c>
      <c r="BZ125" s="101">
        <f t="shared" si="614"/>
        <v>0</v>
      </c>
      <c r="CA125" s="101">
        <f t="shared" si="614"/>
        <v>0</v>
      </c>
      <c r="CB125" s="101">
        <f t="shared" si="614"/>
        <v>0</v>
      </c>
      <c r="CC125" s="101">
        <f t="shared" si="614"/>
        <v>0</v>
      </c>
      <c r="CD125" s="396">
        <f t="shared" si="614"/>
        <v>0</v>
      </c>
      <c r="CE125" s="101">
        <f t="shared" si="615"/>
        <v>0</v>
      </c>
      <c r="CF125" s="101">
        <f t="shared" si="615"/>
        <v>0</v>
      </c>
      <c r="CG125" s="101">
        <f t="shared" si="615"/>
        <v>0</v>
      </c>
      <c r="CH125" s="101">
        <f t="shared" si="615"/>
        <v>0</v>
      </c>
      <c r="CI125" s="101">
        <f t="shared" si="615"/>
        <v>0</v>
      </c>
      <c r="CJ125" s="237">
        <f t="shared" si="615"/>
        <v>0</v>
      </c>
      <c r="CK125" s="237">
        <f t="shared" si="615"/>
        <v>0</v>
      </c>
      <c r="CL125" s="237">
        <f t="shared" si="615"/>
        <v>0</v>
      </c>
      <c r="CM125" s="237">
        <f t="shared" si="615"/>
        <v>0</v>
      </c>
      <c r="CN125" s="237">
        <f t="shared" si="615"/>
        <v>0</v>
      </c>
      <c r="CO125" s="237">
        <f t="shared" si="616"/>
        <v>0</v>
      </c>
      <c r="CP125" s="396">
        <f t="shared" si="616"/>
        <v>0</v>
      </c>
      <c r="CQ125" s="237">
        <f t="shared" si="616"/>
        <v>0</v>
      </c>
      <c r="CR125" s="237">
        <f t="shared" si="616"/>
        <v>0</v>
      </c>
      <c r="CS125" s="237">
        <f t="shared" si="616"/>
        <v>0</v>
      </c>
      <c r="CT125" s="237">
        <f t="shared" si="616"/>
        <v>0</v>
      </c>
      <c r="CU125" s="237">
        <f t="shared" si="616"/>
        <v>0</v>
      </c>
      <c r="CV125" s="237">
        <f t="shared" si="616"/>
        <v>0</v>
      </c>
      <c r="CW125" s="237">
        <f t="shared" si="616"/>
        <v>0</v>
      </c>
      <c r="CX125" s="237">
        <f t="shared" si="616"/>
        <v>0</v>
      </c>
      <c r="CY125" s="237">
        <f t="shared" si="617"/>
        <v>0</v>
      </c>
      <c r="CZ125" s="237">
        <f t="shared" si="617"/>
        <v>0</v>
      </c>
      <c r="DA125" s="237">
        <f t="shared" si="617"/>
        <v>0</v>
      </c>
      <c r="DB125" s="396">
        <f t="shared" si="617"/>
        <v>0</v>
      </c>
      <c r="DC125" s="396">
        <f t="shared" si="617"/>
        <v>0</v>
      </c>
      <c r="DD125" s="396">
        <f t="shared" si="617"/>
        <v>0</v>
      </c>
      <c r="DE125" s="396">
        <f t="shared" si="617"/>
        <v>0</v>
      </c>
      <c r="DF125" s="396">
        <f t="shared" si="617"/>
        <v>0</v>
      </c>
      <c r="DG125" s="396">
        <f t="shared" si="617"/>
        <v>0</v>
      </c>
      <c r="DH125" s="396">
        <f t="shared" si="617"/>
        <v>0</v>
      </c>
      <c r="DI125" s="396">
        <f t="shared" si="618"/>
        <v>0</v>
      </c>
      <c r="DJ125" s="396">
        <f t="shared" si="618"/>
        <v>0</v>
      </c>
      <c r="DK125" s="396">
        <f t="shared" si="618"/>
        <v>0</v>
      </c>
      <c r="DL125" s="396">
        <f t="shared" si="618"/>
        <v>0</v>
      </c>
      <c r="DM125" s="396">
        <f t="shared" si="618"/>
        <v>0</v>
      </c>
      <c r="DN125" s="396">
        <f t="shared" si="618"/>
        <v>0</v>
      </c>
      <c r="DO125" s="396">
        <f t="shared" si="618"/>
        <v>0</v>
      </c>
      <c r="DP125" s="396">
        <f t="shared" si="618"/>
        <v>0</v>
      </c>
      <c r="DQ125" s="396">
        <f t="shared" si="618"/>
        <v>0</v>
      </c>
      <c r="DR125" s="396"/>
      <c r="DS125" s="396"/>
      <c r="DT125" s="396"/>
      <c r="DU125" s="396"/>
      <c r="DV125" s="396"/>
      <c r="DW125" s="396"/>
      <c r="DX125" s="396"/>
      <c r="DY125" s="396"/>
      <c r="DZ125" s="396"/>
      <c r="EA125" s="264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62">
        <v>0</v>
      </c>
      <c r="BJ126" s="525">
        <v>0</v>
      </c>
      <c r="BK126" s="100">
        <v>0</v>
      </c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614"/>
        <v>0</v>
      </c>
      <c r="BV126" s="101">
        <f t="shared" si="614"/>
        <v>0</v>
      </c>
      <c r="BW126" s="101">
        <f t="shared" si="614"/>
        <v>0</v>
      </c>
      <c r="BX126" s="101">
        <f t="shared" si="614"/>
        <v>0</v>
      </c>
      <c r="BY126" s="101">
        <f t="shared" si="614"/>
        <v>0</v>
      </c>
      <c r="BZ126" s="101">
        <f t="shared" si="614"/>
        <v>0</v>
      </c>
      <c r="CA126" s="101">
        <f t="shared" si="614"/>
        <v>0</v>
      </c>
      <c r="CB126" s="101">
        <f t="shared" si="614"/>
        <v>0</v>
      </c>
      <c r="CC126" s="101">
        <f t="shared" si="614"/>
        <v>0</v>
      </c>
      <c r="CD126" s="396">
        <f t="shared" si="614"/>
        <v>0</v>
      </c>
      <c r="CE126" s="101">
        <f t="shared" si="615"/>
        <v>0</v>
      </c>
      <c r="CF126" s="101">
        <f t="shared" si="615"/>
        <v>0</v>
      </c>
      <c r="CG126" s="101">
        <f t="shared" si="615"/>
        <v>0</v>
      </c>
      <c r="CH126" s="101">
        <f t="shared" si="615"/>
        <v>0</v>
      </c>
      <c r="CI126" s="101">
        <f t="shared" si="615"/>
        <v>0</v>
      </c>
      <c r="CJ126" s="237">
        <f t="shared" si="615"/>
        <v>0</v>
      </c>
      <c r="CK126" s="237">
        <f t="shared" si="615"/>
        <v>0</v>
      </c>
      <c r="CL126" s="237">
        <f t="shared" si="615"/>
        <v>0</v>
      </c>
      <c r="CM126" s="237">
        <f t="shared" si="615"/>
        <v>0</v>
      </c>
      <c r="CN126" s="237">
        <f t="shared" si="615"/>
        <v>0</v>
      </c>
      <c r="CO126" s="237">
        <f t="shared" si="616"/>
        <v>0</v>
      </c>
      <c r="CP126" s="396">
        <f t="shared" si="616"/>
        <v>0</v>
      </c>
      <c r="CQ126" s="237">
        <f t="shared" si="616"/>
        <v>0</v>
      </c>
      <c r="CR126" s="237">
        <f t="shared" si="616"/>
        <v>0</v>
      </c>
      <c r="CS126" s="237">
        <f t="shared" si="616"/>
        <v>0</v>
      </c>
      <c r="CT126" s="237">
        <f t="shared" si="616"/>
        <v>0</v>
      </c>
      <c r="CU126" s="237">
        <f t="shared" si="616"/>
        <v>0</v>
      </c>
      <c r="CV126" s="237">
        <f t="shared" si="616"/>
        <v>0</v>
      </c>
      <c r="CW126" s="237">
        <f t="shared" si="616"/>
        <v>0</v>
      </c>
      <c r="CX126" s="237">
        <f t="shared" si="616"/>
        <v>0</v>
      </c>
      <c r="CY126" s="237">
        <f t="shared" si="617"/>
        <v>0</v>
      </c>
      <c r="CZ126" s="237">
        <f t="shared" si="617"/>
        <v>0</v>
      </c>
      <c r="DA126" s="237">
        <f t="shared" si="617"/>
        <v>0</v>
      </c>
      <c r="DB126" s="396">
        <f t="shared" si="617"/>
        <v>0</v>
      </c>
      <c r="DC126" s="396">
        <f t="shared" si="617"/>
        <v>0</v>
      </c>
      <c r="DD126" s="396">
        <f t="shared" si="617"/>
        <v>0</v>
      </c>
      <c r="DE126" s="396">
        <f t="shared" si="617"/>
        <v>0</v>
      </c>
      <c r="DF126" s="396">
        <f t="shared" si="617"/>
        <v>0</v>
      </c>
      <c r="DG126" s="396">
        <f t="shared" si="617"/>
        <v>0</v>
      </c>
      <c r="DH126" s="396">
        <f t="shared" si="617"/>
        <v>0</v>
      </c>
      <c r="DI126" s="396">
        <f t="shared" si="618"/>
        <v>0</v>
      </c>
      <c r="DJ126" s="396">
        <f t="shared" si="618"/>
        <v>0</v>
      </c>
      <c r="DK126" s="396">
        <f t="shared" si="618"/>
        <v>0</v>
      </c>
      <c r="DL126" s="396">
        <f t="shared" si="618"/>
        <v>0</v>
      </c>
      <c r="DM126" s="396">
        <f t="shared" si="618"/>
        <v>0</v>
      </c>
      <c r="DN126" s="396">
        <f t="shared" si="618"/>
        <v>0</v>
      </c>
      <c r="DO126" s="396">
        <f t="shared" si="618"/>
        <v>0</v>
      </c>
      <c r="DP126" s="396">
        <f t="shared" si="618"/>
        <v>0</v>
      </c>
      <c r="DQ126" s="396">
        <f t="shared" si="618"/>
        <v>0</v>
      </c>
      <c r="DR126" s="396"/>
      <c r="DS126" s="396"/>
      <c r="DT126" s="396"/>
      <c r="DU126" s="396"/>
      <c r="DV126" s="396"/>
      <c r="DW126" s="396"/>
      <c r="DX126" s="396"/>
      <c r="DY126" s="396"/>
      <c r="DZ126" s="396"/>
      <c r="EA126" s="264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19" ref="C127:V127">SUM(C122:C126)</f>
        <v>109</v>
      </c>
      <c r="D127" s="115">
        <f t="shared" si="619"/>
        <v>104</v>
      </c>
      <c r="E127" s="115">
        <f t="shared" si="619"/>
        <v>125</v>
      </c>
      <c r="F127" s="116">
        <f t="shared" si="619"/>
        <v>141</v>
      </c>
      <c r="G127" s="115">
        <f t="shared" si="619"/>
        <v>152</v>
      </c>
      <c r="H127" s="116">
        <f t="shared" si="619"/>
        <v>155</v>
      </c>
      <c r="I127" s="115">
        <f t="shared" si="619"/>
        <v>161</v>
      </c>
      <c r="J127" s="116">
        <f t="shared" si="619"/>
        <v>154</v>
      </c>
      <c r="K127" s="115">
        <f t="shared" si="619"/>
        <v>161</v>
      </c>
      <c r="L127" s="117">
        <f t="shared" si="619"/>
        <v>152</v>
      </c>
      <c r="M127" s="116">
        <f t="shared" si="619"/>
        <v>132</v>
      </c>
      <c r="N127" s="116">
        <f t="shared" si="619"/>
        <v>126</v>
      </c>
      <c r="O127" s="116">
        <f t="shared" si="619"/>
        <v>130</v>
      </c>
      <c r="P127" s="116">
        <f t="shared" si="619"/>
        <v>131</v>
      </c>
      <c r="Q127" s="116">
        <f t="shared" si="619"/>
        <v>139</v>
      </c>
      <c r="R127" s="116">
        <f t="shared" si="619"/>
        <v>137</v>
      </c>
      <c r="S127" s="116">
        <f t="shared" si="619"/>
        <v>135</v>
      </c>
      <c r="T127" s="116">
        <f t="shared" si="619"/>
        <v>124</v>
      </c>
      <c r="U127" s="116">
        <f t="shared" si="619"/>
        <v>109</v>
      </c>
      <c r="V127" s="116">
        <f t="shared" si="619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>
        <v>383</v>
      </c>
      <c r="BI127" s="476">
        <v>329</v>
      </c>
      <c r="BJ127" s="539">
        <v>319</v>
      </c>
      <c r="BK127" s="117">
        <v>322</v>
      </c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20" ref="BU127:BY127">SUM(BU122:BU126)</f>
        <v>21</v>
      </c>
      <c r="BV127" s="118">
        <f t="shared" si="620"/>
        <v>27</v>
      </c>
      <c r="BW127" s="118">
        <f t="shared" si="620"/>
        <v>14</v>
      </c>
      <c r="BX127" s="118">
        <f t="shared" si="620"/>
        <v>-4</v>
      </c>
      <c r="BY127" s="118">
        <f t="shared" si="620"/>
        <v>-17</v>
      </c>
      <c r="BZ127" s="118">
        <f t="shared" si="621" ref="BZ127:CH127">SUM(BZ122:BZ126)</f>
        <v>-31</v>
      </c>
      <c r="CA127" s="118">
        <f t="shared" si="621"/>
        <v>-52</v>
      </c>
      <c r="CB127" s="118">
        <f t="shared" si="621"/>
        <v>-34</v>
      </c>
      <c r="CC127" s="118">
        <f t="shared" si="621"/>
        <v>-33</v>
      </c>
      <c r="CD127" s="397">
        <f t="shared" si="621"/>
        <v>-10</v>
      </c>
      <c r="CE127" s="118">
        <f t="shared" si="621"/>
        <v>39</v>
      </c>
      <c r="CF127" s="118">
        <f t="shared" si="621"/>
        <v>87</v>
      </c>
      <c r="CG127" s="118">
        <f t="shared" si="621"/>
        <v>109</v>
      </c>
      <c r="CH127" s="118">
        <f t="shared" si="621"/>
        <v>151</v>
      </c>
      <c r="CI127" s="118">
        <f t="shared" si="622" ref="CI127:CJ127">SUM(CI122:CI126)</f>
        <v>169</v>
      </c>
      <c r="CJ127" s="238">
        <f t="shared" si="622"/>
        <v>203</v>
      </c>
      <c r="CK127" s="238">
        <f t="shared" si="623" ref="CK127:CL127">SUM(CK122:CK126)</f>
        <v>328</v>
      </c>
      <c r="CL127" s="238">
        <f t="shared" si="623"/>
        <v>413</v>
      </c>
      <c r="CM127" s="238">
        <f t="shared" si="624" ref="CM127">SUM(CM122:CM126)</f>
        <v>466</v>
      </c>
      <c r="CN127" s="238">
        <f t="shared" si="625" ref="CN127:CO127">SUM(CN122:CN126)</f>
        <v>476</v>
      </c>
      <c r="CO127" s="238">
        <f t="shared" si="625"/>
        <v>438</v>
      </c>
      <c r="CP127" s="397">
        <f t="shared" si="626" ref="CP127:CQ127">SUM(CP122:CP126)</f>
        <v>411</v>
      </c>
      <c r="CQ127" s="238">
        <f t="shared" si="626"/>
        <v>346</v>
      </c>
      <c r="CR127" s="238">
        <f t="shared" si="627" ref="CR127">SUM(CR122:CR126)</f>
        <v>259</v>
      </c>
      <c r="CS127" s="238">
        <f t="shared" si="628" ref="CS127">SUM(CS122:CS126)</f>
        <v>185</v>
      </c>
      <c r="CT127" s="238">
        <f t="shared" si="629" ref="CT127">SUM(CT122:CT126)</f>
        <v>114</v>
      </c>
      <c r="CU127" s="238">
        <f t="shared" si="630" ref="CU127">SUM(CU122:CU126)</f>
        <v>45</v>
      </c>
      <c r="CV127" s="238">
        <f t="shared" si="631" ref="CV127">SUM(CV122:CV126)</f>
        <v>0</v>
      </c>
      <c r="CW127" s="238">
        <f t="shared" si="632" ref="CW127">SUM(CW122:CW126)</f>
        <v>-125</v>
      </c>
      <c r="CX127" s="238">
        <f t="shared" si="633" ref="CX127">SUM(CX122:CX126)</f>
        <v>-250</v>
      </c>
      <c r="CY127" s="238">
        <f t="shared" si="634" ref="CY127">SUM(CY122:CY126)</f>
        <v>-271</v>
      </c>
      <c r="CZ127" s="238">
        <f t="shared" si="635" ref="CZ127">SUM(CZ122:CZ126)</f>
        <v>-272</v>
      </c>
      <c r="DA127" s="238">
        <f t="shared" si="636" ref="DA127">SUM(DA122:DA126)</f>
        <v>-254</v>
      </c>
      <c r="DB127" s="397">
        <f t="shared" si="637" ref="DB127">SUM(DB122:DB126)</f>
        <v>-239</v>
      </c>
      <c r="DC127" s="397">
        <f t="shared" si="638" ref="DC127">SUM(DC122:DC126)</f>
        <v>-226</v>
      </c>
      <c r="DD127" s="397">
        <f t="shared" si="639" ref="DD127">SUM(DD122:DD126)</f>
        <v>-196</v>
      </c>
      <c r="DE127" s="397">
        <f t="shared" si="640" ref="DE127">SUM(DE122:DE126)</f>
        <v>-165</v>
      </c>
      <c r="DF127" s="397">
        <f t="shared" si="641" ref="DF127:DG127">SUM(DF122:DF126)</f>
        <v>-120</v>
      </c>
      <c r="DG127" s="397">
        <f t="shared" si="641"/>
        <v>-70</v>
      </c>
      <c r="DH127" s="397">
        <f t="shared" si="642" ref="DH127">SUM(DH122:DH126)</f>
        <v>-42</v>
      </c>
      <c r="DI127" s="397">
        <f t="shared" si="643" ref="DI127">SUM(DI122:DI126)</f>
        <v>-16</v>
      </c>
      <c r="DJ127" s="397">
        <f t="shared" si="644" ref="DJ127:DK127">SUM(DJ122:DJ126)</f>
        <v>73</v>
      </c>
      <c r="DK127" s="397">
        <f t="shared" si="644"/>
        <v>77</v>
      </c>
      <c r="DL127" s="397">
        <f t="shared" si="645" ref="DL127:DM127">SUM(DL122:DL126)</f>
        <v>71</v>
      </c>
      <c r="DM127" s="397">
        <f t="shared" si="645"/>
        <v>74</v>
      </c>
      <c r="DN127" s="397">
        <f t="shared" si="646" ref="DN127:DO127">SUM(DN122:DN126)</f>
        <v>69</v>
      </c>
      <c r="DO127" s="397">
        <f t="shared" si="646"/>
        <v>38</v>
      </c>
      <c r="DP127" s="397">
        <f t="shared" si="647" ref="DP127:DQ127">SUM(DP122:DP126)</f>
        <v>43</v>
      </c>
      <c r="DQ127" s="397">
        <f t="shared" si="647"/>
        <v>63</v>
      </c>
      <c r="DR127" s="397"/>
      <c r="DS127" s="397"/>
      <c r="DT127" s="397"/>
      <c r="DU127" s="397"/>
      <c r="DV127" s="397"/>
      <c r="DW127" s="397"/>
      <c r="DX127" s="397"/>
      <c r="DY127" s="397"/>
      <c r="DZ127" s="397"/>
      <c r="EA127" s="265"/>
      <c r="EB127" s="78">
        <f>SUM(EB122:EB126)</f>
        <v>322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6"/>
      <c r="BJ128" s="530"/>
      <c r="BK128" s="293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87"/>
      <c r="CQ128" s="349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387"/>
      <c r="DR128" s="387"/>
      <c r="DS128" s="387"/>
      <c r="DT128" s="387"/>
      <c r="DU128" s="387"/>
      <c r="DV128" s="387"/>
      <c r="DW128" s="387"/>
      <c r="DX128" s="387"/>
      <c r="DY128" s="387"/>
      <c r="DZ128" s="387"/>
      <c r="EA128" s="264"/>
      <c r="EB128" s="83"/>
    </row>
    <row r="129" spans="1:132" s="52" customFormat="1" ht="1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>
        <v>5</v>
      </c>
      <c r="BI129" s="477">
        <v>8</v>
      </c>
      <c r="BJ129" s="540">
        <v>12</v>
      </c>
      <c r="BK129" s="103">
        <v>11</v>
      </c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2">
        <f t="shared" si="648" ref="BU129:CD133">O129-C129</f>
        <v>-6</v>
      </c>
      <c r="BV129" s="102">
        <f t="shared" si="648"/>
        <v>-21</v>
      </c>
      <c r="BW129" s="102">
        <f t="shared" si="648"/>
        <v>-128</v>
      </c>
      <c r="BX129" s="102">
        <f t="shared" si="648"/>
        <v>-158</v>
      </c>
      <c r="BY129" s="102">
        <f t="shared" si="648"/>
        <v>-176</v>
      </c>
      <c r="BZ129" s="102">
        <f t="shared" si="648"/>
        <v>-195</v>
      </c>
      <c r="CA129" s="102">
        <f t="shared" si="648"/>
        <v>-308</v>
      </c>
      <c r="CB129" s="102">
        <f t="shared" si="648"/>
        <v>-271</v>
      </c>
      <c r="CC129" s="102">
        <f t="shared" si="648"/>
        <v>-62</v>
      </c>
      <c r="CD129" s="376">
        <f t="shared" si="648"/>
        <v>-9</v>
      </c>
      <c r="CE129" s="102">
        <f t="shared" si="649" ref="CE129:CN133">Y129-M129</f>
        <v>-22</v>
      </c>
      <c r="CF129" s="102">
        <f t="shared" si="649"/>
        <v>-17</v>
      </c>
      <c r="CG129" s="102">
        <f t="shared" si="649"/>
        <v>-2</v>
      </c>
      <c r="CH129" s="102">
        <f t="shared" si="649"/>
        <v>0</v>
      </c>
      <c r="CI129" s="102">
        <f t="shared" si="649"/>
        <v>0</v>
      </c>
      <c r="CJ129" s="196">
        <f t="shared" si="649"/>
        <v>0</v>
      </c>
      <c r="CK129" s="196">
        <f t="shared" si="649"/>
        <v>181</v>
      </c>
      <c r="CL129" s="196">
        <f t="shared" si="649"/>
        <v>268</v>
      </c>
      <c r="CM129" s="196">
        <f t="shared" si="649"/>
        <v>186</v>
      </c>
      <c r="CN129" s="196">
        <f t="shared" si="649"/>
        <v>178</v>
      </c>
      <c r="CO129" s="196">
        <f t="shared" si="650" ref="CO129:CX133">AI129-W129</f>
        <v>56</v>
      </c>
      <c r="CP129" s="376">
        <f t="shared" si="650"/>
        <v>3</v>
      </c>
      <c r="CQ129" s="196">
        <f t="shared" si="650"/>
        <v>0</v>
      </c>
      <c r="CR129" s="196">
        <f t="shared" si="650"/>
        <v>0</v>
      </c>
      <c r="CS129" s="196">
        <f t="shared" si="650"/>
        <v>1</v>
      </c>
      <c r="CT129" s="196">
        <f t="shared" si="650"/>
        <v>10</v>
      </c>
      <c r="CU129" s="196">
        <f t="shared" si="650"/>
        <v>117</v>
      </c>
      <c r="CV129" s="196">
        <f t="shared" si="650"/>
        <v>89</v>
      </c>
      <c r="CW129" s="196">
        <f t="shared" si="650"/>
        <v>-107</v>
      </c>
      <c r="CX129" s="196">
        <f t="shared" si="650"/>
        <v>-181</v>
      </c>
      <c r="CY129" s="196">
        <f t="shared" si="651" ref="CY129:DH133">AS129-AG129</f>
        <v>-143</v>
      </c>
      <c r="CZ129" s="196">
        <f t="shared" si="651"/>
        <v>-103</v>
      </c>
      <c r="DA129" s="196">
        <f t="shared" si="651"/>
        <v>-52</v>
      </c>
      <c r="DB129" s="376">
        <f t="shared" si="651"/>
        <v>-2</v>
      </c>
      <c r="DC129" s="376">
        <f t="shared" si="651"/>
        <v>0</v>
      </c>
      <c r="DD129" s="376">
        <f t="shared" si="651"/>
        <v>0</v>
      </c>
      <c r="DE129" s="376">
        <f t="shared" si="651"/>
        <v>18</v>
      </c>
      <c r="DF129" s="376">
        <f t="shared" si="651"/>
        <v>9</v>
      </c>
      <c r="DG129" s="376">
        <f t="shared" si="651"/>
        <v>-101</v>
      </c>
      <c r="DH129" s="376">
        <f t="shared" si="651"/>
        <v>-10</v>
      </c>
      <c r="DI129" s="376">
        <f t="shared" si="652" ref="DI129:DQ133">BC129-AQ129</f>
        <v>70</v>
      </c>
      <c r="DJ129" s="376">
        <f t="shared" si="652"/>
        <v>134</v>
      </c>
      <c r="DK129" s="376">
        <f t="shared" si="652"/>
        <v>130</v>
      </c>
      <c r="DL129" s="376">
        <f t="shared" si="652"/>
        <v>2</v>
      </c>
      <c r="DM129" s="376">
        <f t="shared" si="652"/>
        <v>23</v>
      </c>
      <c r="DN129" s="376">
        <f t="shared" si="652"/>
        <v>4</v>
      </c>
      <c r="DO129" s="376">
        <f t="shared" si="652"/>
        <v>8</v>
      </c>
      <c r="DP129" s="376">
        <f t="shared" si="652"/>
        <v>12</v>
      </c>
      <c r="DQ129" s="376">
        <f t="shared" si="652"/>
        <v>-8</v>
      </c>
      <c r="DR129" s="376"/>
      <c r="DS129" s="376"/>
      <c r="DT129" s="376"/>
      <c r="DU129" s="376"/>
      <c r="DV129" s="376"/>
      <c r="DW129" s="376"/>
      <c r="DX129" s="376"/>
      <c r="DY129" s="376"/>
      <c r="DZ129" s="376"/>
      <c r="EA129" s="264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11</v>
      </c>
    </row>
    <row r="130" spans="1:132" s="52" customFormat="1" ht="1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>
        <v>0</v>
      </c>
      <c r="BI130" s="477">
        <v>0</v>
      </c>
      <c r="BJ130" s="540">
        <v>0</v>
      </c>
      <c r="BK130" s="103">
        <v>0</v>
      </c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2">
        <f t="shared" si="648"/>
        <v>-1</v>
      </c>
      <c r="BV130" s="102">
        <f t="shared" si="648"/>
        <v>0</v>
      </c>
      <c r="BW130" s="102">
        <f t="shared" si="648"/>
        <v>-22</v>
      </c>
      <c r="BX130" s="102">
        <f t="shared" si="648"/>
        <v>-33</v>
      </c>
      <c r="BY130" s="102">
        <f t="shared" si="648"/>
        <v>-32</v>
      </c>
      <c r="BZ130" s="102">
        <f t="shared" si="648"/>
        <v>-43</v>
      </c>
      <c r="CA130" s="102">
        <f t="shared" si="648"/>
        <v>-71</v>
      </c>
      <c r="CB130" s="102">
        <f t="shared" si="648"/>
        <v>-70</v>
      </c>
      <c r="CC130" s="102">
        <f t="shared" si="648"/>
        <v>-2</v>
      </c>
      <c r="CD130" s="376">
        <f t="shared" si="648"/>
        <v>0</v>
      </c>
      <c r="CE130" s="102">
        <f t="shared" si="649"/>
        <v>0</v>
      </c>
      <c r="CF130" s="102">
        <f t="shared" si="649"/>
        <v>0</v>
      </c>
      <c r="CG130" s="102">
        <f t="shared" si="649"/>
        <v>0</v>
      </c>
      <c r="CH130" s="102">
        <f t="shared" si="649"/>
        <v>0</v>
      </c>
      <c r="CI130" s="102">
        <f t="shared" si="649"/>
        <v>0</v>
      </c>
      <c r="CJ130" s="196">
        <f t="shared" si="649"/>
        <v>0</v>
      </c>
      <c r="CK130" s="196">
        <f t="shared" si="649"/>
        <v>0</v>
      </c>
      <c r="CL130" s="196">
        <f t="shared" si="649"/>
        <v>63</v>
      </c>
      <c r="CM130" s="196">
        <f t="shared" si="649"/>
        <v>93</v>
      </c>
      <c r="CN130" s="196">
        <f t="shared" si="649"/>
        <v>71</v>
      </c>
      <c r="CO130" s="196">
        <f t="shared" si="650"/>
        <v>18</v>
      </c>
      <c r="CP130" s="376">
        <f t="shared" si="650"/>
        <v>0</v>
      </c>
      <c r="CQ130" s="196">
        <f t="shared" si="650"/>
        <v>0</v>
      </c>
      <c r="CR130" s="196">
        <f t="shared" si="650"/>
        <v>0</v>
      </c>
      <c r="CS130" s="196">
        <f t="shared" si="650"/>
        <v>0</v>
      </c>
      <c r="CT130" s="196">
        <f t="shared" si="650"/>
        <v>1</v>
      </c>
      <c r="CU130" s="196">
        <f t="shared" si="650"/>
        <v>33</v>
      </c>
      <c r="CV130" s="196">
        <f t="shared" si="650"/>
        <v>30</v>
      </c>
      <c r="CW130" s="196">
        <f t="shared" si="650"/>
        <v>26</v>
      </c>
      <c r="CX130" s="196">
        <f t="shared" si="650"/>
        <v>-36</v>
      </c>
      <c r="CY130" s="196">
        <f t="shared" si="651"/>
        <v>-69</v>
      </c>
      <c r="CZ130" s="196">
        <f t="shared" si="651"/>
        <v>-48</v>
      </c>
      <c r="DA130" s="196">
        <f t="shared" si="651"/>
        <v>-16</v>
      </c>
      <c r="DB130" s="376">
        <f t="shared" si="651"/>
        <v>0</v>
      </c>
      <c r="DC130" s="376">
        <f t="shared" si="651"/>
        <v>0</v>
      </c>
      <c r="DD130" s="376">
        <f t="shared" si="651"/>
        <v>0</v>
      </c>
      <c r="DE130" s="376">
        <f t="shared" si="651"/>
        <v>0</v>
      </c>
      <c r="DF130" s="376">
        <f t="shared" si="651"/>
        <v>2</v>
      </c>
      <c r="DG130" s="376">
        <f t="shared" si="651"/>
        <v>-19</v>
      </c>
      <c r="DH130" s="376">
        <f t="shared" si="651"/>
        <v>-1</v>
      </c>
      <c r="DI130" s="376">
        <f t="shared" si="652"/>
        <v>37</v>
      </c>
      <c r="DJ130" s="376">
        <f t="shared" si="652"/>
        <v>57</v>
      </c>
      <c r="DK130" s="376">
        <f t="shared" si="652"/>
        <v>54</v>
      </c>
      <c r="DL130" s="376">
        <f t="shared" si="652"/>
        <v>20</v>
      </c>
      <c r="DM130" s="376">
        <f t="shared" si="652"/>
        <v>8</v>
      </c>
      <c r="DN130" s="376">
        <f t="shared" si="652"/>
        <v>0</v>
      </c>
      <c r="DO130" s="376">
        <f t="shared" si="652"/>
        <v>0</v>
      </c>
      <c r="DP130" s="376">
        <f t="shared" si="652"/>
        <v>0</v>
      </c>
      <c r="DQ130" s="376">
        <f t="shared" si="652"/>
        <v>0</v>
      </c>
      <c r="DR130" s="376"/>
      <c r="DS130" s="376"/>
      <c r="DT130" s="376"/>
      <c r="DU130" s="376"/>
      <c r="DV130" s="376"/>
      <c r="DW130" s="376"/>
      <c r="DX130" s="376"/>
      <c r="DY130" s="376"/>
      <c r="DZ130" s="376"/>
      <c r="EA130" s="264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>
        <v>4</v>
      </c>
      <c r="BI131" s="477">
        <v>2</v>
      </c>
      <c r="BJ131" s="540">
        <v>13</v>
      </c>
      <c r="BK131" s="103">
        <v>5</v>
      </c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2">
        <f t="shared" si="648"/>
        <v>-11</v>
      </c>
      <c r="BV131" s="102">
        <f t="shared" si="648"/>
        <v>-32</v>
      </c>
      <c r="BW131" s="102">
        <f t="shared" si="648"/>
        <v>-33</v>
      </c>
      <c r="BX131" s="102">
        <f t="shared" si="648"/>
        <v>-29</v>
      </c>
      <c r="BY131" s="102">
        <f t="shared" si="648"/>
        <v>-46</v>
      </c>
      <c r="BZ131" s="102">
        <f t="shared" si="648"/>
        <v>-39</v>
      </c>
      <c r="CA131" s="102">
        <f t="shared" si="648"/>
        <v>-21</v>
      </c>
      <c r="CB131" s="102">
        <f t="shared" si="648"/>
        <v>-7</v>
      </c>
      <c r="CC131" s="102">
        <f t="shared" si="648"/>
        <v>-5</v>
      </c>
      <c r="CD131" s="376">
        <f t="shared" si="648"/>
        <v>-8</v>
      </c>
      <c r="CE131" s="102">
        <f t="shared" si="649"/>
        <v>-7</v>
      </c>
      <c r="CF131" s="102">
        <f t="shared" si="649"/>
        <v>-6</v>
      </c>
      <c r="CG131" s="102">
        <f t="shared" si="649"/>
        <v>2</v>
      </c>
      <c r="CH131" s="102">
        <f t="shared" si="649"/>
        <v>14</v>
      </c>
      <c r="CI131" s="102">
        <f t="shared" si="649"/>
        <v>15</v>
      </c>
      <c r="CJ131" s="196">
        <f t="shared" si="649"/>
        <v>22</v>
      </c>
      <c r="CK131" s="196">
        <f t="shared" si="649"/>
        <v>21</v>
      </c>
      <c r="CL131" s="196">
        <f t="shared" si="649"/>
        <v>30</v>
      </c>
      <c r="CM131" s="196">
        <f t="shared" si="649"/>
        <v>50</v>
      </c>
      <c r="CN131" s="196">
        <f t="shared" si="649"/>
        <v>20</v>
      </c>
      <c r="CO131" s="196">
        <f t="shared" si="650"/>
        <v>14</v>
      </c>
      <c r="CP131" s="376">
        <f t="shared" si="650"/>
        <v>16</v>
      </c>
      <c r="CQ131" s="196">
        <f t="shared" si="650"/>
        <v>-8</v>
      </c>
      <c r="CR131" s="196">
        <f t="shared" si="650"/>
        <v>-7</v>
      </c>
      <c r="CS131" s="196">
        <f t="shared" si="650"/>
        <v>14</v>
      </c>
      <c r="CT131" s="196">
        <f t="shared" si="650"/>
        <v>5</v>
      </c>
      <c r="CU131" s="196">
        <f t="shared" si="650"/>
        <v>-1</v>
      </c>
      <c r="CV131" s="196">
        <f t="shared" si="650"/>
        <v>7</v>
      </c>
      <c r="CW131" s="196">
        <f t="shared" si="650"/>
        <v>-7</v>
      </c>
      <c r="CX131" s="196">
        <f t="shared" si="650"/>
        <v>-19</v>
      </c>
      <c r="CY131" s="196">
        <f t="shared" si="651"/>
        <v>-37</v>
      </c>
      <c r="CZ131" s="196">
        <f t="shared" si="651"/>
        <v>-9</v>
      </c>
      <c r="DA131" s="196">
        <f t="shared" si="651"/>
        <v>-9</v>
      </c>
      <c r="DB131" s="376">
        <f t="shared" si="651"/>
        <v>-16</v>
      </c>
      <c r="DC131" s="376">
        <f t="shared" si="651"/>
        <v>0</v>
      </c>
      <c r="DD131" s="376">
        <f t="shared" si="651"/>
        <v>9</v>
      </c>
      <c r="DE131" s="376">
        <f t="shared" si="651"/>
        <v>16</v>
      </c>
      <c r="DF131" s="376">
        <f t="shared" si="651"/>
        <v>20</v>
      </c>
      <c r="DG131" s="376">
        <f t="shared" si="651"/>
        <v>3</v>
      </c>
      <c r="DH131" s="376">
        <f t="shared" si="651"/>
        <v>8</v>
      </c>
      <c r="DI131" s="376">
        <f t="shared" si="652"/>
        <v>22</v>
      </c>
      <c r="DJ131" s="376">
        <f t="shared" si="652"/>
        <v>27</v>
      </c>
      <c r="DK131" s="376">
        <f t="shared" si="652"/>
        <v>18</v>
      </c>
      <c r="DL131" s="376">
        <f t="shared" si="652"/>
        <v>-6</v>
      </c>
      <c r="DM131" s="376">
        <f t="shared" si="652"/>
        <v>10</v>
      </c>
      <c r="DN131" s="376">
        <f t="shared" si="652"/>
        <v>4</v>
      </c>
      <c r="DO131" s="376">
        <f t="shared" si="652"/>
        <v>2</v>
      </c>
      <c r="DP131" s="376">
        <f t="shared" si="652"/>
        <v>3</v>
      </c>
      <c r="DQ131" s="376">
        <f t="shared" si="652"/>
        <v>-38</v>
      </c>
      <c r="DR131" s="376"/>
      <c r="DS131" s="376"/>
      <c r="DT131" s="376"/>
      <c r="DU131" s="376"/>
      <c r="DV131" s="376"/>
      <c r="DW131" s="376"/>
      <c r="DX131" s="376"/>
      <c r="DY131" s="376"/>
      <c r="DZ131" s="376"/>
      <c r="EA131" s="264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5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7">
        <v>0</v>
      </c>
      <c r="BJ132" s="540">
        <v>0</v>
      </c>
      <c r="BK132" s="103">
        <v>0</v>
      </c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2">
        <f t="shared" si="648"/>
        <v>1</v>
      </c>
      <c r="BV132" s="102">
        <f t="shared" si="648"/>
        <v>0</v>
      </c>
      <c r="BW132" s="102">
        <f t="shared" si="648"/>
        <v>0</v>
      </c>
      <c r="BX132" s="102">
        <f t="shared" si="648"/>
        <v>-1</v>
      </c>
      <c r="BY132" s="102">
        <f t="shared" si="648"/>
        <v>-1</v>
      </c>
      <c r="BZ132" s="102">
        <f t="shared" si="648"/>
        <v>0</v>
      </c>
      <c r="CA132" s="102">
        <f t="shared" si="648"/>
        <v>0</v>
      </c>
      <c r="CB132" s="102">
        <f t="shared" si="648"/>
        <v>0</v>
      </c>
      <c r="CC132" s="102">
        <f t="shared" si="648"/>
        <v>0</v>
      </c>
      <c r="CD132" s="376">
        <f t="shared" si="648"/>
        <v>0</v>
      </c>
      <c r="CE132" s="102">
        <f t="shared" si="649"/>
        <v>0</v>
      </c>
      <c r="CF132" s="102">
        <f t="shared" si="649"/>
        <v>0</v>
      </c>
      <c r="CG132" s="102">
        <f t="shared" si="649"/>
        <v>-1</v>
      </c>
      <c r="CH132" s="102">
        <f t="shared" si="649"/>
        <v>0</v>
      </c>
      <c r="CI132" s="102">
        <f t="shared" si="649"/>
        <v>0</v>
      </c>
      <c r="CJ132" s="196">
        <f t="shared" si="649"/>
        <v>0</v>
      </c>
      <c r="CK132" s="196">
        <f t="shared" si="649"/>
        <v>0</v>
      </c>
      <c r="CL132" s="196">
        <f t="shared" si="649"/>
        <v>0</v>
      </c>
      <c r="CM132" s="196">
        <f t="shared" si="649"/>
        <v>2</v>
      </c>
      <c r="CN132" s="196">
        <f t="shared" si="649"/>
        <v>1</v>
      </c>
      <c r="CO132" s="196">
        <f t="shared" si="650"/>
        <v>0</v>
      </c>
      <c r="CP132" s="376">
        <f t="shared" si="650"/>
        <v>0</v>
      </c>
      <c r="CQ132" s="196">
        <f t="shared" si="650"/>
        <v>0</v>
      </c>
      <c r="CR132" s="196">
        <f t="shared" si="650"/>
        <v>0</v>
      </c>
      <c r="CS132" s="196">
        <f t="shared" si="650"/>
        <v>0</v>
      </c>
      <c r="CT132" s="196">
        <f t="shared" si="650"/>
        <v>0</v>
      </c>
      <c r="CU132" s="196">
        <f t="shared" si="650"/>
        <v>1</v>
      </c>
      <c r="CV132" s="196">
        <f t="shared" si="650"/>
        <v>0</v>
      </c>
      <c r="CW132" s="196">
        <f t="shared" si="650"/>
        <v>0</v>
      </c>
      <c r="CX132" s="196">
        <f t="shared" si="650"/>
        <v>0</v>
      </c>
      <c r="CY132" s="196">
        <f t="shared" si="651"/>
        <v>-2</v>
      </c>
      <c r="CZ132" s="196">
        <f t="shared" si="651"/>
        <v>0</v>
      </c>
      <c r="DA132" s="196">
        <f t="shared" si="651"/>
        <v>0</v>
      </c>
      <c r="DB132" s="376">
        <f t="shared" si="651"/>
        <v>0</v>
      </c>
      <c r="DC132" s="376">
        <f t="shared" si="651"/>
        <v>0</v>
      </c>
      <c r="DD132" s="376">
        <f t="shared" si="651"/>
        <v>0</v>
      </c>
      <c r="DE132" s="376">
        <f t="shared" si="651"/>
        <v>0</v>
      </c>
      <c r="DF132" s="376">
        <f t="shared" si="651"/>
        <v>0</v>
      </c>
      <c r="DG132" s="376">
        <f t="shared" si="651"/>
        <v>-1</v>
      </c>
      <c r="DH132" s="376">
        <f t="shared" si="651"/>
        <v>0</v>
      </c>
      <c r="DI132" s="376">
        <f t="shared" si="652"/>
        <v>0</v>
      </c>
      <c r="DJ132" s="376">
        <f t="shared" si="652"/>
        <v>0</v>
      </c>
      <c r="DK132" s="376">
        <f t="shared" si="652"/>
        <v>0</v>
      </c>
      <c r="DL132" s="376">
        <f t="shared" si="652"/>
        <v>-1</v>
      </c>
      <c r="DM132" s="376">
        <f t="shared" si="652"/>
        <v>0</v>
      </c>
      <c r="DN132" s="376">
        <f t="shared" si="652"/>
        <v>0</v>
      </c>
      <c r="DO132" s="376">
        <f t="shared" si="652"/>
        <v>0</v>
      </c>
      <c r="DP132" s="376">
        <f t="shared" si="652"/>
        <v>0</v>
      </c>
      <c r="DQ132" s="376">
        <f t="shared" si="652"/>
        <v>0</v>
      </c>
      <c r="DR132" s="376"/>
      <c r="DS132" s="376"/>
      <c r="DT132" s="376"/>
      <c r="DU132" s="376"/>
      <c r="DV132" s="376"/>
      <c r="DW132" s="376"/>
      <c r="DX132" s="376"/>
      <c r="DY132" s="376"/>
      <c r="DZ132" s="376"/>
      <c r="EA132" s="264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7">
        <v>0</v>
      </c>
      <c r="BJ133" s="540">
        <v>0</v>
      </c>
      <c r="BK133" s="103">
        <v>0</v>
      </c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2">
        <f t="shared" si="648"/>
        <v>0</v>
      </c>
      <c r="BV133" s="102">
        <f t="shared" si="648"/>
        <v>0</v>
      </c>
      <c r="BW133" s="102">
        <f t="shared" si="648"/>
        <v>0</v>
      </c>
      <c r="BX133" s="102">
        <f t="shared" si="648"/>
        <v>0</v>
      </c>
      <c r="BY133" s="102">
        <f t="shared" si="648"/>
        <v>0</v>
      </c>
      <c r="BZ133" s="102">
        <f t="shared" si="648"/>
        <v>0</v>
      </c>
      <c r="CA133" s="102">
        <f t="shared" si="648"/>
        <v>0</v>
      </c>
      <c r="CB133" s="102">
        <f t="shared" si="648"/>
        <v>0</v>
      </c>
      <c r="CC133" s="102">
        <f t="shared" si="648"/>
        <v>0</v>
      </c>
      <c r="CD133" s="376">
        <f t="shared" si="648"/>
        <v>0</v>
      </c>
      <c r="CE133" s="102">
        <f t="shared" si="649"/>
        <v>0</v>
      </c>
      <c r="CF133" s="102">
        <f t="shared" si="649"/>
        <v>0</v>
      </c>
      <c r="CG133" s="102">
        <f t="shared" si="649"/>
        <v>0</v>
      </c>
      <c r="CH133" s="102">
        <f t="shared" si="649"/>
        <v>0</v>
      </c>
      <c r="CI133" s="102">
        <f t="shared" si="649"/>
        <v>0</v>
      </c>
      <c r="CJ133" s="196">
        <f t="shared" si="649"/>
        <v>0</v>
      </c>
      <c r="CK133" s="196">
        <f t="shared" si="649"/>
        <v>0</v>
      </c>
      <c r="CL133" s="196">
        <f t="shared" si="649"/>
        <v>0</v>
      </c>
      <c r="CM133" s="196">
        <f t="shared" si="649"/>
        <v>0</v>
      </c>
      <c r="CN133" s="196">
        <f t="shared" si="649"/>
        <v>0</v>
      </c>
      <c r="CO133" s="196">
        <f t="shared" si="650"/>
        <v>0</v>
      </c>
      <c r="CP133" s="376">
        <f t="shared" si="650"/>
        <v>0</v>
      </c>
      <c r="CQ133" s="196">
        <f t="shared" si="650"/>
        <v>0</v>
      </c>
      <c r="CR133" s="196">
        <f t="shared" si="650"/>
        <v>0</v>
      </c>
      <c r="CS133" s="196">
        <f t="shared" si="650"/>
        <v>0</v>
      </c>
      <c r="CT133" s="196">
        <f t="shared" si="650"/>
        <v>0</v>
      </c>
      <c r="CU133" s="196">
        <f t="shared" si="650"/>
        <v>0</v>
      </c>
      <c r="CV133" s="196">
        <f t="shared" si="650"/>
        <v>0</v>
      </c>
      <c r="CW133" s="196">
        <f t="shared" si="650"/>
        <v>0</v>
      </c>
      <c r="CX133" s="196">
        <f t="shared" si="650"/>
        <v>0</v>
      </c>
      <c r="CY133" s="196">
        <f t="shared" si="651"/>
        <v>0</v>
      </c>
      <c r="CZ133" s="196">
        <f t="shared" si="651"/>
        <v>0</v>
      </c>
      <c r="DA133" s="196">
        <f t="shared" si="651"/>
        <v>0</v>
      </c>
      <c r="DB133" s="376">
        <f t="shared" si="651"/>
        <v>0</v>
      </c>
      <c r="DC133" s="376">
        <f t="shared" si="651"/>
        <v>0</v>
      </c>
      <c r="DD133" s="376">
        <f t="shared" si="651"/>
        <v>0</v>
      </c>
      <c r="DE133" s="376">
        <f t="shared" si="651"/>
        <v>0</v>
      </c>
      <c r="DF133" s="376">
        <f t="shared" si="651"/>
        <v>0</v>
      </c>
      <c r="DG133" s="376">
        <f t="shared" si="651"/>
        <v>0</v>
      </c>
      <c r="DH133" s="376">
        <f t="shared" si="651"/>
        <v>0</v>
      </c>
      <c r="DI133" s="376">
        <f t="shared" si="652"/>
        <v>0</v>
      </c>
      <c r="DJ133" s="376">
        <f t="shared" si="652"/>
        <v>0</v>
      </c>
      <c r="DK133" s="376">
        <f t="shared" si="652"/>
        <v>0</v>
      </c>
      <c r="DL133" s="376">
        <f t="shared" si="652"/>
        <v>0</v>
      </c>
      <c r="DM133" s="376">
        <f t="shared" si="652"/>
        <v>0</v>
      </c>
      <c r="DN133" s="376">
        <f t="shared" si="652"/>
        <v>0</v>
      </c>
      <c r="DO133" s="376">
        <f t="shared" si="652"/>
        <v>0</v>
      </c>
      <c r="DP133" s="376">
        <f t="shared" si="652"/>
        <v>0</v>
      </c>
      <c r="DQ133" s="376">
        <f t="shared" si="652"/>
        <v>0</v>
      </c>
      <c r="DR133" s="376"/>
      <c r="DS133" s="376"/>
      <c r="DT133" s="376"/>
      <c r="DU133" s="376"/>
      <c r="DV133" s="376"/>
      <c r="DW133" s="376"/>
      <c r="DX133" s="376"/>
      <c r="DY133" s="376"/>
      <c r="DZ133" s="376"/>
      <c r="EA133" s="264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653" ref="C134:AF134">SUM(C129:C133)</f>
        <v>31</v>
      </c>
      <c r="D134" s="111">
        <f t="shared" si="653"/>
        <v>53</v>
      </c>
      <c r="E134" s="111">
        <f t="shared" si="653"/>
        <v>183</v>
      </c>
      <c r="F134" s="111">
        <f t="shared" si="653"/>
        <v>221</v>
      </c>
      <c r="G134" s="111">
        <f t="shared" si="653"/>
        <v>255</v>
      </c>
      <c r="H134" s="112">
        <f t="shared" si="653"/>
        <v>277</v>
      </c>
      <c r="I134" s="111">
        <f t="shared" si="653"/>
        <v>400</v>
      </c>
      <c r="J134" s="112">
        <f t="shared" si="653"/>
        <v>348</v>
      </c>
      <c r="K134" s="111">
        <f t="shared" si="653"/>
        <v>71</v>
      </c>
      <c r="L134" s="113">
        <f t="shared" si="653"/>
        <v>17</v>
      </c>
      <c r="M134" s="112">
        <f t="shared" si="653"/>
        <v>37</v>
      </c>
      <c r="N134" s="116">
        <f t="shared" si="653"/>
        <v>31</v>
      </c>
      <c r="O134" s="116">
        <f t="shared" si="653"/>
        <v>14</v>
      </c>
      <c r="P134" s="116">
        <f t="shared" si="653"/>
        <v>0</v>
      </c>
      <c r="Q134" s="116">
        <f t="shared" si="653"/>
        <v>0</v>
      </c>
      <c r="R134" s="116">
        <f t="shared" si="653"/>
        <v>0</v>
      </c>
      <c r="S134" s="116">
        <f t="shared" si="653"/>
        <v>0</v>
      </c>
      <c r="T134" s="116">
        <f t="shared" si="653"/>
        <v>0</v>
      </c>
      <c r="U134" s="116">
        <f t="shared" si="653"/>
        <v>0</v>
      </c>
      <c r="V134" s="116">
        <f t="shared" si="653"/>
        <v>0</v>
      </c>
      <c r="W134" s="116">
        <f t="shared" si="653"/>
        <v>2</v>
      </c>
      <c r="X134" s="113">
        <f t="shared" si="653"/>
        <v>0</v>
      </c>
      <c r="Y134" s="116">
        <f t="shared" si="653"/>
        <v>8</v>
      </c>
      <c r="Z134" s="116">
        <f t="shared" si="653"/>
        <v>8</v>
      </c>
      <c r="AA134" s="116">
        <f t="shared" si="653"/>
        <v>13</v>
      </c>
      <c r="AB134" s="116">
        <f t="shared" si="653"/>
        <v>14</v>
      </c>
      <c r="AC134" s="116">
        <f t="shared" si="653"/>
        <v>15</v>
      </c>
      <c r="AD134" s="116">
        <f t="shared" si="653"/>
        <v>22</v>
      </c>
      <c r="AE134" s="116">
        <f t="shared" si="653"/>
        <v>202</v>
      </c>
      <c r="AF134" s="116">
        <f t="shared" si="653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>
        <v>9</v>
      </c>
      <c r="BI134" s="478">
        <v>10</v>
      </c>
      <c r="BJ134" s="541">
        <v>25</v>
      </c>
      <c r="BK134" s="113">
        <v>16</v>
      </c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2">
        <f t="shared" si="654" ref="BU134:BY134">SUM(BU129:BU133)</f>
        <v>-17</v>
      </c>
      <c r="BV134" s="112">
        <f t="shared" si="654"/>
        <v>-53</v>
      </c>
      <c r="BW134" s="112">
        <f t="shared" si="654"/>
        <v>-183</v>
      </c>
      <c r="BX134" s="112">
        <f t="shared" si="654"/>
        <v>-221</v>
      </c>
      <c r="BY134" s="112">
        <f t="shared" si="654"/>
        <v>-255</v>
      </c>
      <c r="BZ134" s="112">
        <f t="shared" si="655" ref="BZ134:CH134">SUM(BZ129:BZ133)</f>
        <v>-277</v>
      </c>
      <c r="CA134" s="112">
        <f t="shared" si="655"/>
        <v>-400</v>
      </c>
      <c r="CB134" s="112">
        <f t="shared" si="655"/>
        <v>-348</v>
      </c>
      <c r="CC134" s="112">
        <f t="shared" si="655"/>
        <v>-69</v>
      </c>
      <c r="CD134" s="377">
        <f t="shared" si="655"/>
        <v>-17</v>
      </c>
      <c r="CE134" s="112">
        <f t="shared" si="655"/>
        <v>-29</v>
      </c>
      <c r="CF134" s="112">
        <f t="shared" si="655"/>
        <v>-23</v>
      </c>
      <c r="CG134" s="112">
        <f t="shared" si="655"/>
        <v>-1</v>
      </c>
      <c r="CH134" s="112">
        <f t="shared" si="655"/>
        <v>14</v>
      </c>
      <c r="CI134" s="112">
        <f t="shared" si="656" ref="CI134:CJ134">SUM(CI129:CI133)</f>
        <v>15</v>
      </c>
      <c r="CJ134" s="197">
        <f t="shared" si="656"/>
        <v>22</v>
      </c>
      <c r="CK134" s="197">
        <f t="shared" si="657" ref="CK134:CL134">SUM(CK129:CK133)</f>
        <v>202</v>
      </c>
      <c r="CL134" s="197">
        <f t="shared" si="657"/>
        <v>361</v>
      </c>
      <c r="CM134" s="197">
        <f t="shared" si="658" ref="CM134">SUM(CM129:CM133)</f>
        <v>331</v>
      </c>
      <c r="CN134" s="197">
        <f t="shared" si="659" ref="CN134:CO134">SUM(CN129:CN133)</f>
        <v>270</v>
      </c>
      <c r="CO134" s="197">
        <f t="shared" si="659"/>
        <v>88</v>
      </c>
      <c r="CP134" s="377">
        <f t="shared" si="660" ref="CP134:CQ134">SUM(CP129:CP133)</f>
        <v>19</v>
      </c>
      <c r="CQ134" s="197">
        <f t="shared" si="660"/>
        <v>-8</v>
      </c>
      <c r="CR134" s="197">
        <f t="shared" si="661" ref="CR134">SUM(CR129:CR133)</f>
        <v>-7</v>
      </c>
      <c r="CS134" s="197">
        <f t="shared" si="662" ref="CS134">SUM(CS129:CS133)</f>
        <v>15</v>
      </c>
      <c r="CT134" s="197">
        <f t="shared" si="663" ref="CT134">SUM(CT129:CT133)</f>
        <v>16</v>
      </c>
      <c r="CU134" s="197">
        <f t="shared" si="664" ref="CU134">SUM(CU129:CU133)</f>
        <v>150</v>
      </c>
      <c r="CV134" s="197">
        <f t="shared" si="665" ref="CV134">SUM(CV129:CV133)</f>
        <v>126</v>
      </c>
      <c r="CW134" s="197">
        <f t="shared" si="666" ref="CW134">SUM(CW129:CW133)</f>
        <v>-88</v>
      </c>
      <c r="CX134" s="197">
        <f t="shared" si="667" ref="CX134">SUM(CX129:CX133)</f>
        <v>-236</v>
      </c>
      <c r="CY134" s="197">
        <f t="shared" si="668" ref="CY134">SUM(CY129:CY133)</f>
        <v>-251</v>
      </c>
      <c r="CZ134" s="197">
        <f t="shared" si="669" ref="CZ134">SUM(CZ129:CZ133)</f>
        <v>-160</v>
      </c>
      <c r="DA134" s="197">
        <f t="shared" si="670" ref="DA134">SUM(DA129:DA133)</f>
        <v>-77</v>
      </c>
      <c r="DB134" s="377">
        <f t="shared" si="671" ref="DB134">SUM(DB129:DB133)</f>
        <v>-18</v>
      </c>
      <c r="DC134" s="377">
        <f t="shared" si="672" ref="DC134">SUM(DC129:DC133)</f>
        <v>0</v>
      </c>
      <c r="DD134" s="377">
        <f t="shared" si="673" ref="DD134">SUM(DD129:DD133)</f>
        <v>9</v>
      </c>
      <c r="DE134" s="377">
        <f t="shared" si="674" ref="DE134">SUM(DE129:DE133)</f>
        <v>34</v>
      </c>
      <c r="DF134" s="377">
        <f t="shared" si="675" ref="DF134:DG134">SUM(DF129:DF133)</f>
        <v>31</v>
      </c>
      <c r="DG134" s="377">
        <f t="shared" si="675"/>
        <v>-118</v>
      </c>
      <c r="DH134" s="377">
        <f t="shared" si="676" ref="DH134">SUM(DH129:DH133)</f>
        <v>-3</v>
      </c>
      <c r="DI134" s="377">
        <f t="shared" si="677" ref="DI134">SUM(DI129:DI133)</f>
        <v>129</v>
      </c>
      <c r="DJ134" s="377">
        <f t="shared" si="678" ref="DJ134:DK134">SUM(DJ129:DJ133)</f>
        <v>218</v>
      </c>
      <c r="DK134" s="377">
        <f t="shared" si="678"/>
        <v>202</v>
      </c>
      <c r="DL134" s="377">
        <f t="shared" si="679" ref="DL134:DM134">SUM(DL129:DL133)</f>
        <v>15</v>
      </c>
      <c r="DM134" s="377">
        <f t="shared" si="679"/>
        <v>41</v>
      </c>
      <c r="DN134" s="377">
        <f t="shared" si="680" ref="DN134:DO134">SUM(DN129:DN133)</f>
        <v>8</v>
      </c>
      <c r="DO134" s="377">
        <f t="shared" si="680"/>
        <v>10</v>
      </c>
      <c r="DP134" s="377">
        <f t="shared" si="681" ref="DP134:DQ134">SUM(DP129:DP133)</f>
        <v>15</v>
      </c>
      <c r="DQ134" s="377">
        <f t="shared" si="681"/>
        <v>-46</v>
      </c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265"/>
      <c r="EB134" s="78">
        <f>SUM(EB129:EB133)</f>
        <v>16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6"/>
      <c r="BJ135" s="530"/>
      <c r="BK135" s="293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87"/>
      <c r="CQ135" s="349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387"/>
      <c r="DC135" s="387"/>
      <c r="DD135" s="387"/>
      <c r="DE135" s="387"/>
      <c r="DF135" s="387"/>
      <c r="DG135" s="387"/>
      <c r="DH135" s="387"/>
      <c r="DI135" s="387"/>
      <c r="DJ135" s="387"/>
      <c r="DK135" s="387"/>
      <c r="DL135" s="387"/>
      <c r="DM135" s="387"/>
      <c r="DN135" s="387"/>
      <c r="DO135" s="387"/>
      <c r="DP135" s="387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>
        <v>17</v>
      </c>
      <c r="BI136" s="478">
        <v>7</v>
      </c>
      <c r="BJ136" s="541">
        <v>2</v>
      </c>
      <c r="BK136" s="113">
        <v>0</v>
      </c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265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0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>
        <v>5</v>
      </c>
      <c r="BI137" s="478">
        <v>2</v>
      </c>
      <c r="BJ137" s="541">
        <v>1</v>
      </c>
      <c r="BK137" s="113">
        <v>0</v>
      </c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265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>
        <v>8</v>
      </c>
      <c r="BI138" s="478">
        <v>6</v>
      </c>
      <c r="BJ138" s="541">
        <v>7</v>
      </c>
      <c r="BK138" s="113">
        <v>0</v>
      </c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265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0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8">
        <v>0</v>
      </c>
      <c r="BJ139" s="541">
        <v>0</v>
      </c>
      <c r="BK139" s="113">
        <v>0</v>
      </c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265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8">
        <v>0</v>
      </c>
      <c r="BJ140" s="541">
        <v>0</v>
      </c>
      <c r="BK140" s="113">
        <v>0</v>
      </c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265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82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>
        <v>30</v>
      </c>
      <c r="BI141" s="478">
        <v>15</v>
      </c>
      <c r="BJ141" s="541">
        <v>10</v>
      </c>
      <c r="BK141" s="113">
        <v>0</v>
      </c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265"/>
      <c r="EB141" s="78">
        <f>SUM(EB136:EB140)</f>
        <v>0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6"/>
      <c r="BJ142" s="530"/>
      <c r="BK142" s="293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87"/>
      <c r="CQ142" s="349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387"/>
      <c r="DC142" s="387"/>
      <c r="DD142" s="387"/>
      <c r="DE142" s="387"/>
      <c r="DF142" s="387"/>
      <c r="DG142" s="387"/>
      <c r="DH142" s="387"/>
      <c r="DI142" s="387"/>
      <c r="DJ142" s="387"/>
      <c r="DK142" s="387"/>
      <c r="DL142" s="387"/>
      <c r="DM142" s="387"/>
      <c r="DN142" s="387"/>
      <c r="DO142" s="387"/>
      <c r="DP142" s="387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264"/>
      <c r="EB142" s="83"/>
    </row>
    <row r="143" spans="1:132" s="52" customFormat="1" ht="1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>
        <v>1516</v>
      </c>
      <c r="BI143" s="477">
        <v>1309</v>
      </c>
      <c r="BJ143" s="540">
        <v>1186</v>
      </c>
      <c r="BK143" s="103">
        <v>1241</v>
      </c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2">
        <f t="shared" si="683" ref="BU143:CD147">O143-C143</f>
        <v>-604</v>
      </c>
      <c r="BV143" s="102">
        <f t="shared" si="683"/>
        <v>-1350</v>
      </c>
      <c r="BW143" s="102">
        <f t="shared" si="683"/>
        <v>-2472</v>
      </c>
      <c r="BX143" s="102">
        <f t="shared" si="683"/>
        <v>-2613</v>
      </c>
      <c r="BY143" s="102">
        <f t="shared" si="683"/>
        <v>-2570</v>
      </c>
      <c r="BZ143" s="102">
        <f t="shared" si="683"/>
        <v>-2445</v>
      </c>
      <c r="CA143" s="102">
        <f t="shared" si="683"/>
        <v>-2210</v>
      </c>
      <c r="CB143" s="102">
        <f t="shared" si="683"/>
        <v>-2073</v>
      </c>
      <c r="CC143" s="102">
        <f t="shared" si="683"/>
        <v>-1541</v>
      </c>
      <c r="CD143" s="376">
        <f t="shared" si="683"/>
        <v>-1032</v>
      </c>
      <c r="CE143" s="102">
        <f t="shared" si="684" ref="CE143:CN147">Y143-M143</f>
        <v>-516</v>
      </c>
      <c r="CF143" s="102">
        <f t="shared" si="684"/>
        <v>-361</v>
      </c>
      <c r="CG143" s="102">
        <f t="shared" si="684"/>
        <v>-202</v>
      </c>
      <c r="CH143" s="102">
        <f t="shared" si="684"/>
        <v>64</v>
      </c>
      <c r="CI143" s="102">
        <f t="shared" si="684"/>
        <v>490</v>
      </c>
      <c r="CJ143" s="196">
        <f t="shared" si="684"/>
        <v>1040</v>
      </c>
      <c r="CK143" s="196">
        <f t="shared" si="684"/>
        <v>2212</v>
      </c>
      <c r="CL143" s="196">
        <f t="shared" si="684"/>
        <v>2633</v>
      </c>
      <c r="CM143" s="196">
        <f t="shared" si="684"/>
        <v>2697</v>
      </c>
      <c r="CN143" s="196">
        <f t="shared" si="684"/>
        <v>2582</v>
      </c>
      <c r="CO143" s="196">
        <f t="shared" si="685" ref="CO143:CX147">AI143-W143</f>
        <v>2289</v>
      </c>
      <c r="CP143" s="376">
        <f t="shared" si="685"/>
        <v>1989</v>
      </c>
      <c r="CQ143" s="196">
        <f t="shared" si="685"/>
        <v>1485</v>
      </c>
      <c r="CR143" s="196">
        <f t="shared" si="685"/>
        <v>1329</v>
      </c>
      <c r="CS143" s="196">
        <f t="shared" si="685"/>
        <v>1377</v>
      </c>
      <c r="CT143" s="196">
        <f t="shared" si="685"/>
        <v>1479</v>
      </c>
      <c r="CU143" s="196">
        <f t="shared" si="685"/>
        <v>1530</v>
      </c>
      <c r="CV143" s="196">
        <f t="shared" si="685"/>
        <v>976</v>
      </c>
      <c r="CW143" s="196">
        <f t="shared" si="685"/>
        <v>-296</v>
      </c>
      <c r="CX143" s="196">
        <f t="shared" si="685"/>
        <v>-596</v>
      </c>
      <c r="CY143" s="196">
        <f t="shared" si="686" ref="CY143:DH147">AS143-AG143</f>
        <v>-753</v>
      </c>
      <c r="CZ143" s="196">
        <f t="shared" si="686"/>
        <v>-722</v>
      </c>
      <c r="DA143" s="196">
        <f t="shared" si="686"/>
        <v>-780</v>
      </c>
      <c r="DB143" s="376">
        <f t="shared" si="686"/>
        <v>-845</v>
      </c>
      <c r="DC143" s="376">
        <f t="shared" si="686"/>
        <v>-749</v>
      </c>
      <c r="DD143" s="376">
        <f t="shared" si="686"/>
        <v>-622</v>
      </c>
      <c r="DE143" s="376">
        <f t="shared" si="686"/>
        <v>-634</v>
      </c>
      <c r="DF143" s="376">
        <f t="shared" si="686"/>
        <v>-700</v>
      </c>
      <c r="DG143" s="376">
        <f t="shared" si="686"/>
        <v>-501</v>
      </c>
      <c r="DH143" s="376">
        <f t="shared" si="686"/>
        <v>-317</v>
      </c>
      <c r="DI143" s="376">
        <f t="shared" si="687" ref="DI143:DQ147">BC143-AQ143</f>
        <v>-218</v>
      </c>
      <c r="DJ143" s="376">
        <f t="shared" si="687"/>
        <v>-221</v>
      </c>
      <c r="DK143" s="376">
        <f t="shared" si="687"/>
        <v>-364</v>
      </c>
      <c r="DL143" s="376">
        <f t="shared" si="687"/>
        <v>-298</v>
      </c>
      <c r="DM143" s="376">
        <f t="shared" si="687"/>
        <v>-166</v>
      </c>
      <c r="DN143" s="376">
        <f t="shared" si="687"/>
        <v>-104</v>
      </c>
      <c r="DO143" s="376">
        <f t="shared" si="687"/>
        <v>58</v>
      </c>
      <c r="DP143" s="376">
        <f t="shared" si="687"/>
        <v>-101</v>
      </c>
      <c r="DQ143" s="376">
        <f t="shared" si="687"/>
        <v>-172</v>
      </c>
      <c r="DR143" s="376"/>
      <c r="DS143" s="376"/>
      <c r="DT143" s="376"/>
      <c r="DU143" s="376"/>
      <c r="DV143" s="376"/>
      <c r="DW143" s="376"/>
      <c r="DX143" s="376"/>
      <c r="DY143" s="376"/>
      <c r="DZ143" s="376"/>
      <c r="EA143" s="264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1241</v>
      </c>
    </row>
    <row r="144" spans="1:132" s="52" customFormat="1" ht="1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>
        <v>673</v>
      </c>
      <c r="BI144" s="477">
        <v>564</v>
      </c>
      <c r="BJ144" s="540">
        <v>504</v>
      </c>
      <c r="BK144" s="103">
        <v>529</v>
      </c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2">
        <f t="shared" si="683"/>
        <v>-145</v>
      </c>
      <c r="BV144" s="102">
        <f t="shared" si="683"/>
        <v>-254</v>
      </c>
      <c r="BW144" s="102">
        <f t="shared" si="683"/>
        <v>-522</v>
      </c>
      <c r="BX144" s="102">
        <f t="shared" si="683"/>
        <v>-584</v>
      </c>
      <c r="BY144" s="102">
        <f t="shared" si="683"/>
        <v>-588</v>
      </c>
      <c r="BZ144" s="102">
        <f t="shared" si="683"/>
        <v>-614</v>
      </c>
      <c r="CA144" s="102">
        <f t="shared" si="683"/>
        <v>-619</v>
      </c>
      <c r="CB144" s="102">
        <f t="shared" si="683"/>
        <v>-605</v>
      </c>
      <c r="CC144" s="102">
        <f t="shared" si="683"/>
        <v>-477</v>
      </c>
      <c r="CD144" s="376">
        <f t="shared" si="683"/>
        <v>-311</v>
      </c>
      <c r="CE144" s="102">
        <f t="shared" si="684"/>
        <v>-150</v>
      </c>
      <c r="CF144" s="102">
        <f t="shared" si="684"/>
        <v>-112</v>
      </c>
      <c r="CG144" s="102">
        <f t="shared" si="684"/>
        <v>-59</v>
      </c>
      <c r="CH144" s="102">
        <f t="shared" si="684"/>
        <v>8</v>
      </c>
      <c r="CI144" s="102">
        <f t="shared" si="684"/>
        <v>71</v>
      </c>
      <c r="CJ144" s="196">
        <f t="shared" si="684"/>
        <v>173</v>
      </c>
      <c r="CK144" s="196">
        <f t="shared" si="684"/>
        <v>459</v>
      </c>
      <c r="CL144" s="196">
        <f t="shared" si="684"/>
        <v>623</v>
      </c>
      <c r="CM144" s="196">
        <f t="shared" si="684"/>
        <v>743</v>
      </c>
      <c r="CN144" s="196">
        <f t="shared" si="684"/>
        <v>819</v>
      </c>
      <c r="CO144" s="196">
        <f t="shared" si="685"/>
        <v>680</v>
      </c>
      <c r="CP144" s="376">
        <f t="shared" si="685"/>
        <v>626</v>
      </c>
      <c r="CQ144" s="196">
        <f t="shared" si="685"/>
        <v>445</v>
      </c>
      <c r="CR144" s="196">
        <f t="shared" si="685"/>
        <v>365</v>
      </c>
      <c r="CS144" s="196">
        <f t="shared" si="685"/>
        <v>402</v>
      </c>
      <c r="CT144" s="196">
        <f t="shared" si="685"/>
        <v>422</v>
      </c>
      <c r="CU144" s="196">
        <f t="shared" si="685"/>
        <v>519</v>
      </c>
      <c r="CV144" s="196">
        <f t="shared" si="685"/>
        <v>455</v>
      </c>
      <c r="CW144" s="196">
        <f t="shared" si="685"/>
        <v>121</v>
      </c>
      <c r="CX144" s="196">
        <f t="shared" si="685"/>
        <v>15</v>
      </c>
      <c r="CY144" s="196">
        <f t="shared" si="686"/>
        <v>-91</v>
      </c>
      <c r="CZ144" s="196">
        <f t="shared" si="686"/>
        <v>-147</v>
      </c>
      <c r="DA144" s="196">
        <f t="shared" si="686"/>
        <v>-80</v>
      </c>
      <c r="DB144" s="376">
        <f t="shared" si="686"/>
        <v>-146</v>
      </c>
      <c r="DC144" s="376">
        <f t="shared" si="686"/>
        <v>-95</v>
      </c>
      <c r="DD144" s="376">
        <f t="shared" si="686"/>
        <v>-52</v>
      </c>
      <c r="DE144" s="376">
        <f t="shared" si="686"/>
        <v>-82</v>
      </c>
      <c r="DF144" s="376">
        <f t="shared" si="686"/>
        <v>-73</v>
      </c>
      <c r="DG144" s="376">
        <f t="shared" si="686"/>
        <v>52</v>
      </c>
      <c r="DH144" s="376">
        <f t="shared" si="686"/>
        <v>107</v>
      </c>
      <c r="DI144" s="376">
        <f t="shared" si="687"/>
        <v>162</v>
      </c>
      <c r="DJ144" s="376">
        <f t="shared" si="687"/>
        <v>187</v>
      </c>
      <c r="DK144" s="376">
        <f t="shared" si="687"/>
        <v>133</v>
      </c>
      <c r="DL144" s="376">
        <f t="shared" si="687"/>
        <v>119</v>
      </c>
      <c r="DM144" s="376">
        <f t="shared" si="687"/>
        <v>51</v>
      </c>
      <c r="DN144" s="376">
        <f t="shared" si="687"/>
        <v>57</v>
      </c>
      <c r="DO144" s="376">
        <f t="shared" si="687"/>
        <v>79</v>
      </c>
      <c r="DP144" s="376">
        <f t="shared" si="687"/>
        <v>40</v>
      </c>
      <c r="DQ144" s="376">
        <f t="shared" si="687"/>
        <v>33</v>
      </c>
      <c r="DR144" s="376"/>
      <c r="DS144" s="376"/>
      <c r="DT144" s="376"/>
      <c r="DU144" s="376"/>
      <c r="DV144" s="376"/>
      <c r="DW144" s="376"/>
      <c r="DX144" s="376"/>
      <c r="DY144" s="376"/>
      <c r="DZ144" s="376"/>
      <c r="EA144" s="264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529</v>
      </c>
    </row>
    <row r="145" spans="1:132" s="52" customFormat="1" ht="1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>
        <v>40</v>
      </c>
      <c r="BI145" s="477">
        <v>45</v>
      </c>
      <c r="BJ145" s="540">
        <v>46</v>
      </c>
      <c r="BK145" s="103">
        <v>53</v>
      </c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2">
        <f t="shared" si="683"/>
        <v>-13</v>
      </c>
      <c r="BV145" s="102">
        <f t="shared" si="683"/>
        <v>-57</v>
      </c>
      <c r="BW145" s="102">
        <f t="shared" si="683"/>
        <v>-77</v>
      </c>
      <c r="BX145" s="102">
        <f t="shared" si="683"/>
        <v>-68</v>
      </c>
      <c r="BY145" s="102">
        <f t="shared" si="683"/>
        <v>-43</v>
      </c>
      <c r="BZ145" s="102">
        <f t="shared" si="683"/>
        <v>-26</v>
      </c>
      <c r="CA145" s="102">
        <f t="shared" si="683"/>
        <v>5</v>
      </c>
      <c r="CB145" s="102">
        <f t="shared" si="683"/>
        <v>24</v>
      </c>
      <c r="CC145" s="102">
        <f t="shared" si="683"/>
        <v>49</v>
      </c>
      <c r="CD145" s="376">
        <f t="shared" si="683"/>
        <v>69</v>
      </c>
      <c r="CE145" s="102">
        <f t="shared" si="684"/>
        <v>61</v>
      </c>
      <c r="CF145" s="102">
        <f t="shared" si="684"/>
        <v>56</v>
      </c>
      <c r="CG145" s="102">
        <f t="shared" si="684"/>
        <v>47</v>
      </c>
      <c r="CH145" s="102">
        <f t="shared" si="684"/>
        <v>58</v>
      </c>
      <c r="CI145" s="102">
        <f t="shared" si="684"/>
        <v>74</v>
      </c>
      <c r="CJ145" s="196">
        <f t="shared" si="684"/>
        <v>67</v>
      </c>
      <c r="CK145" s="196">
        <f t="shared" si="684"/>
        <v>58</v>
      </c>
      <c r="CL145" s="196">
        <f t="shared" si="684"/>
        <v>53</v>
      </c>
      <c r="CM145" s="196">
        <f t="shared" si="684"/>
        <v>50</v>
      </c>
      <c r="CN145" s="196">
        <f t="shared" si="684"/>
        <v>39</v>
      </c>
      <c r="CO145" s="196">
        <f t="shared" si="685"/>
        <v>14</v>
      </c>
      <c r="CP145" s="376">
        <f t="shared" si="685"/>
        <v>-8</v>
      </c>
      <c r="CQ145" s="196">
        <f t="shared" si="685"/>
        <v>-13</v>
      </c>
      <c r="CR145" s="196">
        <f t="shared" si="685"/>
        <v>-13</v>
      </c>
      <c r="CS145" s="196">
        <f t="shared" si="685"/>
        <v>16</v>
      </c>
      <c r="CT145" s="196">
        <f t="shared" si="685"/>
        <v>33</v>
      </c>
      <c r="CU145" s="196">
        <f t="shared" si="685"/>
        <v>21</v>
      </c>
      <c r="CV145" s="196">
        <f t="shared" si="685"/>
        <v>16</v>
      </c>
      <c r="CW145" s="196">
        <f t="shared" si="685"/>
        <v>-6</v>
      </c>
      <c r="CX145" s="196">
        <f t="shared" si="685"/>
        <v>-18</v>
      </c>
      <c r="CY145" s="196">
        <f t="shared" si="686"/>
        <v>-30</v>
      </c>
      <c r="CZ145" s="196">
        <f t="shared" si="686"/>
        <v>-37</v>
      </c>
      <c r="DA145" s="196">
        <f t="shared" si="686"/>
        <v>-40</v>
      </c>
      <c r="DB145" s="376">
        <f t="shared" si="686"/>
        <v>-41</v>
      </c>
      <c r="DC145" s="376">
        <f t="shared" si="686"/>
        <v>-35</v>
      </c>
      <c r="DD145" s="376">
        <f t="shared" si="686"/>
        <v>-4</v>
      </c>
      <c r="DE145" s="376">
        <f t="shared" si="686"/>
        <v>-12</v>
      </c>
      <c r="DF145" s="376">
        <f t="shared" si="686"/>
        <v>-18</v>
      </c>
      <c r="DG145" s="376">
        <f t="shared" si="686"/>
        <v>-24</v>
      </c>
      <c r="DH145" s="376">
        <f t="shared" si="686"/>
        <v>-20</v>
      </c>
      <c r="DI145" s="376">
        <f t="shared" si="687"/>
        <v>-6</v>
      </c>
      <c r="DJ145" s="376">
        <f t="shared" si="687"/>
        <v>-18</v>
      </c>
      <c r="DK145" s="376">
        <f t="shared" si="687"/>
        <v>-26</v>
      </c>
      <c r="DL145" s="376">
        <f t="shared" si="687"/>
        <v>-29</v>
      </c>
      <c r="DM145" s="376">
        <f t="shared" si="687"/>
        <v>-15</v>
      </c>
      <c r="DN145" s="376">
        <f t="shared" si="687"/>
        <v>-18</v>
      </c>
      <c r="DO145" s="376">
        <f t="shared" si="687"/>
        <v>-3</v>
      </c>
      <c r="DP145" s="376">
        <f t="shared" si="687"/>
        <v>-31</v>
      </c>
      <c r="DQ145" s="376">
        <f t="shared" si="687"/>
        <v>-37</v>
      </c>
      <c r="DR145" s="376"/>
      <c r="DS145" s="376"/>
      <c r="DT145" s="376"/>
      <c r="DU145" s="376"/>
      <c r="DV145" s="376"/>
      <c r="DW145" s="376"/>
      <c r="DX145" s="376"/>
      <c r="DY145" s="376"/>
      <c r="DZ145" s="376"/>
      <c r="EA145" s="264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53</v>
      </c>
    </row>
    <row r="146" spans="1:132" s="52" customFormat="1" ht="15.75" thickBot="1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2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2">
        <v>2</v>
      </c>
      <c r="BI146" s="477">
        <v>1</v>
      </c>
      <c r="BJ146" s="540">
        <v>0</v>
      </c>
      <c r="BK146" s="103">
        <v>0</v>
      </c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2">
        <f t="shared" si="683"/>
        <v>-3</v>
      </c>
      <c r="BV146" s="102">
        <f t="shared" si="683"/>
        <v>-5</v>
      </c>
      <c r="BW146" s="102">
        <f t="shared" si="683"/>
        <v>-3</v>
      </c>
      <c r="BX146" s="102">
        <f t="shared" si="683"/>
        <v>-2</v>
      </c>
      <c r="BY146" s="102">
        <f t="shared" si="683"/>
        <v>-1</v>
      </c>
      <c r="BZ146" s="102">
        <f t="shared" si="683"/>
        <v>1</v>
      </c>
      <c r="CA146" s="102">
        <f t="shared" si="683"/>
        <v>3</v>
      </c>
      <c r="CB146" s="102">
        <f t="shared" si="683"/>
        <v>3</v>
      </c>
      <c r="CC146" s="102">
        <f t="shared" si="683"/>
        <v>3</v>
      </c>
      <c r="CD146" s="376">
        <f t="shared" si="683"/>
        <v>3</v>
      </c>
      <c r="CE146" s="102">
        <f t="shared" si="684"/>
        <v>3</v>
      </c>
      <c r="CF146" s="102">
        <f t="shared" si="684"/>
        <v>3</v>
      </c>
      <c r="CG146" s="102">
        <f t="shared" si="684"/>
        <v>3</v>
      </c>
      <c r="CH146" s="102">
        <f t="shared" si="684"/>
        <v>3</v>
      </c>
      <c r="CI146" s="102">
        <f t="shared" si="684"/>
        <v>1</v>
      </c>
      <c r="CJ146" s="196">
        <f t="shared" si="684"/>
        <v>2</v>
      </c>
      <c r="CK146" s="196">
        <f t="shared" si="684"/>
        <v>0</v>
      </c>
      <c r="CL146" s="196">
        <f t="shared" si="684"/>
        <v>-2</v>
      </c>
      <c r="CM146" s="196">
        <f t="shared" si="684"/>
        <v>-2</v>
      </c>
      <c r="CN146" s="196">
        <f t="shared" si="684"/>
        <v>0</v>
      </c>
      <c r="CO146" s="196">
        <f t="shared" si="685"/>
        <v>0</v>
      </c>
      <c r="CP146" s="376">
        <f t="shared" si="685"/>
        <v>-1</v>
      </c>
      <c r="CQ146" s="196">
        <f t="shared" si="685"/>
        <v>-1</v>
      </c>
      <c r="CR146" s="196">
        <f t="shared" si="685"/>
        <v>-1</v>
      </c>
      <c r="CS146" s="196">
        <f t="shared" si="685"/>
        <v>-1</v>
      </c>
      <c r="CT146" s="196">
        <f t="shared" si="685"/>
        <v>0</v>
      </c>
      <c r="CU146" s="196">
        <f t="shared" si="685"/>
        <v>0</v>
      </c>
      <c r="CV146" s="196">
        <f t="shared" si="685"/>
        <v>-2</v>
      </c>
      <c r="CW146" s="196">
        <f t="shared" si="685"/>
        <v>0</v>
      </c>
      <c r="CX146" s="196">
        <f t="shared" si="685"/>
        <v>0</v>
      </c>
      <c r="CY146" s="196">
        <f t="shared" si="686"/>
        <v>-1</v>
      </c>
      <c r="CZ146" s="196">
        <f t="shared" si="686"/>
        <v>-3</v>
      </c>
      <c r="DA146" s="196">
        <f t="shared" si="686"/>
        <v>-2</v>
      </c>
      <c r="DB146" s="376">
        <f t="shared" si="686"/>
        <v>-1</v>
      </c>
      <c r="DC146" s="376">
        <f t="shared" si="686"/>
        <v>-1</v>
      </c>
      <c r="DD146" s="376">
        <f t="shared" si="686"/>
        <v>-1</v>
      </c>
      <c r="DE146" s="376">
        <f t="shared" si="686"/>
        <v>-2</v>
      </c>
      <c r="DF146" s="376">
        <f t="shared" si="686"/>
        <v>-3</v>
      </c>
      <c r="DG146" s="376">
        <f t="shared" si="686"/>
        <v>-2</v>
      </c>
      <c r="DH146" s="376">
        <f t="shared" si="686"/>
        <v>-1</v>
      </c>
      <c r="DI146" s="376">
        <f t="shared" si="687"/>
        <v>0</v>
      </c>
      <c r="DJ146" s="376">
        <f t="shared" si="687"/>
        <v>-1</v>
      </c>
      <c r="DK146" s="376">
        <f t="shared" si="687"/>
        <v>0</v>
      </c>
      <c r="DL146" s="376">
        <f t="shared" si="687"/>
        <v>0</v>
      </c>
      <c r="DM146" s="376">
        <f t="shared" si="687"/>
        <v>0</v>
      </c>
      <c r="DN146" s="376">
        <f t="shared" si="687"/>
        <v>1</v>
      </c>
      <c r="DO146" s="376">
        <f t="shared" si="687"/>
        <v>0</v>
      </c>
      <c r="DP146" s="376">
        <f t="shared" si="687"/>
        <v>-1</v>
      </c>
      <c r="DQ146" s="376">
        <f t="shared" si="687"/>
        <v>0</v>
      </c>
      <c r="DR146" s="376"/>
      <c r="DS146" s="376"/>
      <c r="DT146" s="376"/>
      <c r="DU146" s="376"/>
      <c r="DV146" s="376"/>
      <c r="DW146" s="376"/>
      <c r="DX146" s="376"/>
      <c r="DY146" s="376"/>
      <c r="DZ146" s="376"/>
      <c r="EA146" s="264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3">
        <v>0</v>
      </c>
      <c r="BI147" s="477">
        <v>0</v>
      </c>
      <c r="BJ147" s="540">
        <v>0</v>
      </c>
      <c r="BK147" s="103">
        <v>0</v>
      </c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2">
        <f t="shared" si="683"/>
        <v>2</v>
      </c>
      <c r="BV147" s="102">
        <f t="shared" si="683"/>
        <v>1</v>
      </c>
      <c r="BW147" s="102">
        <f t="shared" si="683"/>
        <v>1</v>
      </c>
      <c r="BX147" s="102">
        <f t="shared" si="683"/>
        <v>0</v>
      </c>
      <c r="BY147" s="102">
        <f t="shared" si="683"/>
        <v>-1</v>
      </c>
      <c r="BZ147" s="102">
        <f t="shared" si="683"/>
        <v>-1</v>
      </c>
      <c r="CA147" s="102">
        <f t="shared" si="683"/>
        <v>-1</v>
      </c>
      <c r="CB147" s="102">
        <f t="shared" si="683"/>
        <v>-1</v>
      </c>
      <c r="CC147" s="102">
        <f t="shared" si="683"/>
        <v>-2</v>
      </c>
      <c r="CD147" s="376">
        <f t="shared" si="683"/>
        <v>-2</v>
      </c>
      <c r="CE147" s="102">
        <f t="shared" si="684"/>
        <v>-2</v>
      </c>
      <c r="CF147" s="102">
        <f t="shared" si="684"/>
        <v>-2</v>
      </c>
      <c r="CG147" s="102">
        <f t="shared" si="684"/>
        <v>-2</v>
      </c>
      <c r="CH147" s="102">
        <f t="shared" si="684"/>
        <v>-1</v>
      </c>
      <c r="CI147" s="102">
        <f t="shared" si="684"/>
        <v>-1</v>
      </c>
      <c r="CJ147" s="196">
        <f t="shared" si="684"/>
        <v>1</v>
      </c>
      <c r="CK147" s="196">
        <f t="shared" si="684"/>
        <v>1</v>
      </c>
      <c r="CL147" s="196">
        <f t="shared" si="684"/>
        <v>0</v>
      </c>
      <c r="CM147" s="196">
        <f t="shared" si="684"/>
        <v>1</v>
      </c>
      <c r="CN147" s="196">
        <f t="shared" si="684"/>
        <v>1</v>
      </c>
      <c r="CO147" s="196">
        <f t="shared" si="685"/>
        <v>0</v>
      </c>
      <c r="CP147" s="376">
        <f t="shared" si="685"/>
        <v>1</v>
      </c>
      <c r="CQ147" s="196">
        <f t="shared" si="685"/>
        <v>1</v>
      </c>
      <c r="CR147" s="196">
        <f t="shared" si="685"/>
        <v>1</v>
      </c>
      <c r="CS147" s="196">
        <f t="shared" si="685"/>
        <v>1</v>
      </c>
      <c r="CT147" s="196">
        <f t="shared" si="685"/>
        <v>0</v>
      </c>
      <c r="CU147" s="196">
        <f t="shared" si="685"/>
        <v>0</v>
      </c>
      <c r="CV147" s="196">
        <f t="shared" si="685"/>
        <v>-1</v>
      </c>
      <c r="CW147" s="196">
        <f t="shared" si="685"/>
        <v>-1</v>
      </c>
      <c r="CX147" s="196">
        <f t="shared" si="685"/>
        <v>0</v>
      </c>
      <c r="CY147" s="196">
        <f t="shared" si="686"/>
        <v>-1</v>
      </c>
      <c r="CZ147" s="196">
        <f t="shared" si="686"/>
        <v>-1</v>
      </c>
      <c r="DA147" s="196">
        <f t="shared" si="686"/>
        <v>0</v>
      </c>
      <c r="DB147" s="376">
        <f t="shared" si="686"/>
        <v>-1</v>
      </c>
      <c r="DC147" s="376">
        <f t="shared" si="686"/>
        <v>-1</v>
      </c>
      <c r="DD147" s="376">
        <f t="shared" si="686"/>
        <v>-1</v>
      </c>
      <c r="DE147" s="376">
        <f t="shared" si="686"/>
        <v>-1</v>
      </c>
      <c r="DF147" s="376">
        <f t="shared" si="686"/>
        <v>0</v>
      </c>
      <c r="DG147" s="376">
        <f t="shared" si="686"/>
        <v>0</v>
      </c>
      <c r="DH147" s="376">
        <f t="shared" si="686"/>
        <v>0</v>
      </c>
      <c r="DI147" s="376">
        <f t="shared" si="687"/>
        <v>0</v>
      </c>
      <c r="DJ147" s="376">
        <f t="shared" si="687"/>
        <v>0</v>
      </c>
      <c r="DK147" s="376">
        <f t="shared" si="687"/>
        <v>0</v>
      </c>
      <c r="DL147" s="376">
        <f t="shared" si="687"/>
        <v>0</v>
      </c>
      <c r="DM147" s="376">
        <f t="shared" si="687"/>
        <v>0</v>
      </c>
      <c r="DN147" s="376">
        <f t="shared" si="687"/>
        <v>0</v>
      </c>
      <c r="DO147" s="376">
        <f t="shared" si="687"/>
        <v>0</v>
      </c>
      <c r="DP147" s="376">
        <f t="shared" si="687"/>
        <v>0</v>
      </c>
      <c r="DQ147" s="376">
        <f t="shared" si="687"/>
        <v>0</v>
      </c>
      <c r="DR147" s="376"/>
      <c r="DS147" s="376"/>
      <c r="DT147" s="376"/>
      <c r="DU147" s="376"/>
      <c r="DV147" s="376"/>
      <c r="DW147" s="376"/>
      <c r="DX147" s="376"/>
      <c r="DY147" s="376"/>
      <c r="DZ147" s="376"/>
      <c r="EA147" s="264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688" ref="C148:V148">SUM(C143:C147)</f>
        <v>1911</v>
      </c>
      <c r="D148" s="107">
        <f t="shared" si="688"/>
        <v>2608</v>
      </c>
      <c r="E148" s="107">
        <f t="shared" si="688"/>
        <v>3871</v>
      </c>
      <c r="F148" s="107">
        <f t="shared" si="688"/>
        <v>4103</v>
      </c>
      <c r="G148" s="107">
        <f t="shared" si="688"/>
        <v>3962</v>
      </c>
      <c r="H148" s="108">
        <f t="shared" si="688"/>
        <v>3795</v>
      </c>
      <c r="I148" s="107">
        <f t="shared" si="688"/>
        <v>3566</v>
      </c>
      <c r="J148" s="108">
        <f t="shared" si="688"/>
        <v>3381</v>
      </c>
      <c r="K148" s="107">
        <f t="shared" si="688"/>
        <v>2715</v>
      </c>
      <c r="L148" s="109">
        <f t="shared" si="688"/>
        <v>1995</v>
      </c>
      <c r="M148" s="108">
        <f t="shared" si="688"/>
        <v>1353</v>
      </c>
      <c r="N148" s="108">
        <f t="shared" si="688"/>
        <v>1244</v>
      </c>
      <c r="O148" s="108">
        <f t="shared" si="688"/>
        <v>1148</v>
      </c>
      <c r="P148" s="108">
        <f t="shared" si="688"/>
        <v>943</v>
      </c>
      <c r="Q148" s="108">
        <f t="shared" si="688"/>
        <v>798</v>
      </c>
      <c r="R148" s="108">
        <f t="shared" si="688"/>
        <v>836</v>
      </c>
      <c r="S148" s="108">
        <f t="shared" si="688"/>
        <v>759</v>
      </c>
      <c r="T148" s="108">
        <f t="shared" si="688"/>
        <v>710</v>
      </c>
      <c r="U148" s="108">
        <f t="shared" si="688"/>
        <v>744</v>
      </c>
      <c r="V148" s="108">
        <f t="shared" si="688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>
        <v>2231</v>
      </c>
      <c r="BI148" s="480">
        <v>1919</v>
      </c>
      <c r="BJ148" s="543">
        <v>1736</v>
      </c>
      <c r="BK148" s="109">
        <v>1823</v>
      </c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8">
        <f t="shared" si="689" ref="BU148:BY148">SUM(BU143:BU147)</f>
        <v>-763</v>
      </c>
      <c r="BV148" s="108">
        <f t="shared" si="689"/>
        <v>-1665</v>
      </c>
      <c r="BW148" s="108">
        <f t="shared" si="689"/>
        <v>-3073</v>
      </c>
      <c r="BX148" s="108">
        <f t="shared" si="689"/>
        <v>-3267</v>
      </c>
      <c r="BY148" s="108">
        <f t="shared" si="689"/>
        <v>-3203</v>
      </c>
      <c r="BZ148" s="108">
        <f t="shared" si="690" ref="BZ148:CH148">SUM(BZ143:BZ147)</f>
        <v>-3085</v>
      </c>
      <c r="CA148" s="108">
        <f t="shared" si="690"/>
        <v>-2822</v>
      </c>
      <c r="CB148" s="108">
        <f t="shared" si="690"/>
        <v>-2652</v>
      </c>
      <c r="CC148" s="108">
        <f t="shared" si="690"/>
        <v>-1968</v>
      </c>
      <c r="CD148" s="378">
        <f t="shared" si="690"/>
        <v>-1273</v>
      </c>
      <c r="CE148" s="108">
        <f t="shared" si="690"/>
        <v>-604</v>
      </c>
      <c r="CF148" s="108">
        <f t="shared" si="690"/>
        <v>-416</v>
      </c>
      <c r="CG148" s="108">
        <f t="shared" si="690"/>
        <v>-213</v>
      </c>
      <c r="CH148" s="108">
        <f t="shared" si="690"/>
        <v>132</v>
      </c>
      <c r="CI148" s="108">
        <f t="shared" si="691" ref="CI148:CJ148">SUM(CI143:CI147)</f>
        <v>635</v>
      </c>
      <c r="CJ148" s="198">
        <f t="shared" si="691"/>
        <v>1283</v>
      </c>
      <c r="CK148" s="198">
        <f t="shared" si="692" ref="CK148:CL148">SUM(CK143:CK147)</f>
        <v>2730</v>
      </c>
      <c r="CL148" s="198">
        <f t="shared" si="692"/>
        <v>3307</v>
      </c>
      <c r="CM148" s="198">
        <f t="shared" si="693" ref="CM148">SUM(CM143:CM147)</f>
        <v>3489</v>
      </c>
      <c r="CN148" s="198">
        <f t="shared" si="694" ref="CN148:CO148">SUM(CN143:CN147)</f>
        <v>3441</v>
      </c>
      <c r="CO148" s="198">
        <f t="shared" si="694"/>
        <v>2983</v>
      </c>
      <c r="CP148" s="378">
        <f t="shared" si="695" ref="CP148:CQ148">SUM(CP143:CP147)</f>
        <v>2607</v>
      </c>
      <c r="CQ148" s="198">
        <f t="shared" si="695"/>
        <v>1917</v>
      </c>
      <c r="CR148" s="198">
        <f t="shared" si="696" ref="CR148">SUM(CR143:CR147)</f>
        <v>1681</v>
      </c>
      <c r="CS148" s="198">
        <f t="shared" si="697" ref="CS148">SUM(CS143:CS147)</f>
        <v>1795</v>
      </c>
      <c r="CT148" s="198">
        <f t="shared" si="698" ref="CT148">SUM(CT143:CT147)</f>
        <v>1934</v>
      </c>
      <c r="CU148" s="198">
        <f t="shared" si="699" ref="CU148">SUM(CU143:CU147)</f>
        <v>2070</v>
      </c>
      <c r="CV148" s="198">
        <f t="shared" si="700" ref="CV148">SUM(CV143:CV147)</f>
        <v>1444</v>
      </c>
      <c r="CW148" s="198">
        <f t="shared" si="701" ref="CW148">SUM(CW143:CW147)</f>
        <v>-182</v>
      </c>
      <c r="CX148" s="198">
        <f t="shared" si="702" ref="CX148">SUM(CX143:CX147)</f>
        <v>-599</v>
      </c>
      <c r="CY148" s="198">
        <f t="shared" si="703" ref="CY148">SUM(CY143:CY147)</f>
        <v>-876</v>
      </c>
      <c r="CZ148" s="198">
        <f t="shared" si="704" ref="CZ148">SUM(CZ143:CZ147)</f>
        <v>-910</v>
      </c>
      <c r="DA148" s="198">
        <f t="shared" si="705" ref="DA148">SUM(DA143:DA147)</f>
        <v>-902</v>
      </c>
      <c r="DB148" s="378">
        <f t="shared" si="706" ref="DB148">SUM(DB143:DB147)</f>
        <v>-1034</v>
      </c>
      <c r="DC148" s="378">
        <f t="shared" si="707" ref="DC148">SUM(DC143:DC147)</f>
        <v>-881</v>
      </c>
      <c r="DD148" s="378">
        <f t="shared" si="708" ref="DD148">SUM(DD143:DD147)</f>
        <v>-680</v>
      </c>
      <c r="DE148" s="378">
        <f t="shared" si="709" ref="DE148">SUM(DE143:DE147)</f>
        <v>-731</v>
      </c>
      <c r="DF148" s="378">
        <f t="shared" si="710" ref="DF148:DG148">SUM(DF143:DF147)</f>
        <v>-794</v>
      </c>
      <c r="DG148" s="378">
        <f t="shared" si="710"/>
        <v>-475</v>
      </c>
      <c r="DH148" s="378">
        <f t="shared" si="711" ref="DH148">SUM(DH143:DH147)</f>
        <v>-231</v>
      </c>
      <c r="DI148" s="378">
        <f t="shared" si="712" ref="DI148">SUM(DI143:DI147)</f>
        <v>-62</v>
      </c>
      <c r="DJ148" s="378">
        <f t="shared" si="713" ref="DJ148:DK148">SUM(DJ143:DJ147)</f>
        <v>-53</v>
      </c>
      <c r="DK148" s="378">
        <f t="shared" si="713"/>
        <v>-257</v>
      </c>
      <c r="DL148" s="378">
        <f t="shared" si="714" ref="DL148:DM148">SUM(DL143:DL147)</f>
        <v>-208</v>
      </c>
      <c r="DM148" s="378">
        <f t="shared" si="714"/>
        <v>-130</v>
      </c>
      <c r="DN148" s="378">
        <f t="shared" si="715" ref="DN148:DO148">SUM(DN143:DN147)</f>
        <v>-64</v>
      </c>
      <c r="DO148" s="378">
        <f t="shared" si="715"/>
        <v>134</v>
      </c>
      <c r="DP148" s="378">
        <f t="shared" si="716" ref="DP148:DQ148">SUM(DP143:DP147)</f>
        <v>-93</v>
      </c>
      <c r="DQ148" s="378">
        <f t="shared" si="716"/>
        <v>-176</v>
      </c>
      <c r="DR148" s="378"/>
      <c r="DS148" s="378"/>
      <c r="DT148" s="378"/>
      <c r="DU148" s="378"/>
      <c r="DV148" s="378"/>
      <c r="DW148" s="378"/>
      <c r="DX148" s="378"/>
      <c r="DY148" s="378"/>
      <c r="DZ148" s="378"/>
      <c r="EA148" s="265"/>
      <c r="EB148" s="108">
        <f>SUM(EB143:EB147)</f>
        <v>1823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72"/>
      <c r="BJ149" s="527"/>
      <c r="BK149" s="290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84"/>
      <c r="CQ149" s="346"/>
      <c r="CR149" s="225"/>
      <c r="CS149" s="225"/>
      <c r="CT149" s="225"/>
      <c r="CU149" s="225"/>
      <c r="CV149" s="225"/>
      <c r="CW149" s="225"/>
      <c r="CX149" s="225"/>
      <c r="CY149" s="225"/>
      <c r="CZ149" s="225"/>
      <c r="DA149" s="225"/>
      <c r="DB149" s="384"/>
      <c r="DC149" s="384"/>
      <c r="DD149" s="384"/>
      <c r="DE149" s="384"/>
      <c r="DF149" s="384"/>
      <c r="DG149" s="384"/>
      <c r="DH149" s="384"/>
      <c r="DI149" s="384"/>
      <c r="DJ149" s="384"/>
      <c r="DK149" s="384"/>
      <c r="DL149" s="384"/>
      <c r="DM149" s="384"/>
      <c r="DN149" s="384"/>
      <c r="DO149" s="384"/>
      <c r="DP149" s="384"/>
      <c r="DQ149" s="384"/>
      <c r="DR149" s="384"/>
      <c r="DS149" s="384"/>
      <c r="DT149" s="384"/>
      <c r="DU149" s="384"/>
      <c r="DV149" s="384"/>
      <c r="DW149" s="384"/>
      <c r="DX149" s="384"/>
      <c r="DY149" s="384"/>
      <c r="DZ149" s="384"/>
      <c r="EA149" s="264"/>
      <c r="EB149" s="71"/>
    </row>
    <row r="150" spans="1:132" s="52" customFormat="1" ht="1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>
        <v>17083958</v>
      </c>
      <c r="BI150" s="481">
        <v>22447699</v>
      </c>
      <c r="BJ150" s="544">
        <v>25090774</v>
      </c>
      <c r="BK150" s="221">
        <v>17445377</v>
      </c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717" ref="BU150:CD154">O150-C150</f>
        <v>-3557028.2200000007</v>
      </c>
      <c r="BV150" s="214">
        <f t="shared" si="717"/>
        <v>741615.52999999933</v>
      </c>
      <c r="BW150" s="214">
        <f t="shared" si="717"/>
        <v>735434.91999999993</v>
      </c>
      <c r="BX150" s="214">
        <f t="shared" si="717"/>
        <v>-493104.95999999996</v>
      </c>
      <c r="BY150" s="214">
        <f t="shared" si="717"/>
        <v>-1006482.0499999998</v>
      </c>
      <c r="BZ150" s="214">
        <f t="shared" si="717"/>
        <v>-341880.52000000002</v>
      </c>
      <c r="CA150" s="214">
        <f t="shared" si="717"/>
        <v>-72692.799999999814</v>
      </c>
      <c r="CB150" s="214">
        <f t="shared" si="717"/>
        <v>-619554.79000000004</v>
      </c>
      <c r="CC150" s="214">
        <f t="shared" si="717"/>
        <v>19621.669999999925</v>
      </c>
      <c r="CD150" s="398">
        <f t="shared" si="717"/>
        <v>-581818.6400000006</v>
      </c>
      <c r="CE150" s="214">
        <f t="shared" si="718" ref="CE150:CN154">Y150-M150</f>
        <v>1674947.4399999995</v>
      </c>
      <c r="CF150" s="214">
        <f t="shared" si="718"/>
        <v>3855878.3699999992</v>
      </c>
      <c r="CG150" s="214">
        <f t="shared" si="718"/>
        <v>3536626.9800000004</v>
      </c>
      <c r="CH150" s="214">
        <f t="shared" si="718"/>
        <v>-2358517.75</v>
      </c>
      <c r="CI150" s="214">
        <f t="shared" si="718"/>
        <v>-1333818</v>
      </c>
      <c r="CJ150" s="239">
        <f t="shared" si="718"/>
        <v>149882</v>
      </c>
      <c r="CK150" s="239">
        <f t="shared" si="718"/>
        <v>109716</v>
      </c>
      <c r="CL150" s="239">
        <f t="shared" si="718"/>
        <v>380303</v>
      </c>
      <c r="CM150" s="239">
        <f t="shared" si="718"/>
        <v>306954</v>
      </c>
      <c r="CN150" s="239">
        <f t="shared" si="718"/>
        <v>-313691</v>
      </c>
      <c r="CO150" s="239">
        <f t="shared" si="719" ref="CO150:CX154">AI150-W150</f>
        <v>981520</v>
      </c>
      <c r="CP150" s="398">
        <f t="shared" si="719"/>
        <v>3202050</v>
      </c>
      <c r="CQ150" s="239">
        <f t="shared" si="719"/>
        <v>3883494</v>
      </c>
      <c r="CR150" s="239">
        <f t="shared" si="719"/>
        <v>2407632</v>
      </c>
      <c r="CS150" s="239">
        <f t="shared" si="719"/>
        <v>3479973</v>
      </c>
      <c r="CT150" s="239">
        <f t="shared" si="719"/>
        <v>3649142</v>
      </c>
      <c r="CU150" s="239">
        <f t="shared" si="719"/>
        <v>3358080</v>
      </c>
      <c r="CV150" s="239">
        <f t="shared" si="719"/>
        <v>2003447</v>
      </c>
      <c r="CW150" s="239">
        <f t="shared" si="719"/>
        <v>1903838</v>
      </c>
      <c r="CX150" s="239">
        <f t="shared" si="719"/>
        <v>1703053</v>
      </c>
      <c r="CY150" s="239">
        <f t="shared" si="720" ref="CY150:DH154">AS150-AG150</f>
        <v>1808224</v>
      </c>
      <c r="CZ150" s="239">
        <f t="shared" si="720"/>
        <v>2545147</v>
      </c>
      <c r="DA150" s="239">
        <f t="shared" si="720"/>
        <v>1276097</v>
      </c>
      <c r="DB150" s="398">
        <f t="shared" si="720"/>
        <v>4346174</v>
      </c>
      <c r="DC150" s="398">
        <f t="shared" si="720"/>
        <v>2462412</v>
      </c>
      <c r="DD150" s="398">
        <f t="shared" si="720"/>
        <v>-310987</v>
      </c>
      <c r="DE150" s="398">
        <f t="shared" si="720"/>
        <v>-18306268</v>
      </c>
      <c r="DF150" s="398">
        <f t="shared" si="720"/>
        <v>-321328</v>
      </c>
      <c r="DG150" s="398">
        <f t="shared" si="720"/>
        <v>-1441644</v>
      </c>
      <c r="DH150" s="398">
        <f t="shared" si="720"/>
        <v>-761737</v>
      </c>
      <c r="DI150" s="398">
        <f t="shared" si="721" ref="DI150:DQ154">BC150-AQ150</f>
        <v>-1101954</v>
      </c>
      <c r="DJ150" s="398">
        <f t="shared" si="721"/>
        <v>-894862</v>
      </c>
      <c r="DK150" s="398">
        <f t="shared" si="721"/>
        <v>-1877836</v>
      </c>
      <c r="DL150" s="398">
        <f t="shared" si="721"/>
        <v>-1553283</v>
      </c>
      <c r="DM150" s="398">
        <f t="shared" si="721"/>
        <v>590438</v>
      </c>
      <c r="DN150" s="398">
        <f t="shared" si="721"/>
        <v>-2658481</v>
      </c>
      <c r="DO150" s="398">
        <f t="shared" si="721"/>
        <v>1328754</v>
      </c>
      <c r="DP150" s="398">
        <f t="shared" si="721"/>
        <v>5446587</v>
      </c>
      <c r="DQ150" s="398">
        <f t="shared" si="721"/>
        <v>17445377</v>
      </c>
      <c r="DR150" s="398"/>
      <c r="DS150" s="398"/>
      <c r="DT150" s="398"/>
      <c r="DU150" s="398"/>
      <c r="DV150" s="398"/>
      <c r="DW150" s="398"/>
      <c r="DX150" s="398"/>
      <c r="DY150" s="398"/>
      <c r="DZ150" s="398"/>
      <c r="EA150" s="264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17445377</v>
      </c>
    </row>
    <row r="151" spans="1:132" s="52" customFormat="1" ht="15">
      <c r="A151" s="139"/>
      <c r="B151" s="53" t="s">
        <v>140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>
        <v>1722086</v>
      </c>
      <c r="BI151" s="481">
        <v>1988712</v>
      </c>
      <c r="BJ151" s="544">
        <v>2443069</v>
      </c>
      <c r="BK151" s="221">
        <v>1836199</v>
      </c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717"/>
        <v>-290262.6399999999</v>
      </c>
      <c r="BV151" s="214">
        <f t="shared" si="717"/>
        <v>-164495.85999999999</v>
      </c>
      <c r="BW151" s="214">
        <f t="shared" si="717"/>
        <v>-15023.159999999974</v>
      </c>
      <c r="BX151" s="214">
        <f t="shared" si="717"/>
        <v>-68947.099999999977</v>
      </c>
      <c r="BY151" s="214">
        <f t="shared" si="717"/>
        <v>-18635.309999999998</v>
      </c>
      <c r="BZ151" s="214">
        <f t="shared" si="717"/>
        <v>-41726.51999999999</v>
      </c>
      <c r="CA151" s="214">
        <f t="shared" si="717"/>
        <v>-40065.890000000014</v>
      </c>
      <c r="CB151" s="214">
        <f t="shared" si="717"/>
        <v>-27677.669999999984</v>
      </c>
      <c r="CC151" s="214">
        <f t="shared" si="717"/>
        <v>4528.859999999986</v>
      </c>
      <c r="CD151" s="398">
        <f t="shared" si="717"/>
        <v>-122741.93999999994</v>
      </c>
      <c r="CE151" s="214">
        <f t="shared" si="718"/>
        <v>208873.43000000005</v>
      </c>
      <c r="CF151" s="214">
        <f t="shared" si="718"/>
        <v>336721.55000000005</v>
      </c>
      <c r="CG151" s="214">
        <f t="shared" si="718"/>
        <v>359920.93999999994</v>
      </c>
      <c r="CH151" s="214">
        <f t="shared" si="718"/>
        <v>226084.41000000003</v>
      </c>
      <c r="CI151" s="214">
        <f t="shared" si="718"/>
        <v>130300</v>
      </c>
      <c r="CJ151" s="239">
        <f t="shared" si="718"/>
        <v>156779</v>
      </c>
      <c r="CK151" s="239">
        <f t="shared" si="718"/>
        <v>44645</v>
      </c>
      <c r="CL151" s="239">
        <f t="shared" si="718"/>
        <v>47296</v>
      </c>
      <c r="CM151" s="239">
        <f t="shared" si="718"/>
        <v>64311</v>
      </c>
      <c r="CN151" s="239">
        <f t="shared" si="718"/>
        <v>74190</v>
      </c>
      <c r="CO151" s="239">
        <f t="shared" si="719"/>
        <v>32361</v>
      </c>
      <c r="CP151" s="398">
        <f t="shared" si="719"/>
        <v>50288</v>
      </c>
      <c r="CQ151" s="239">
        <f t="shared" si="719"/>
        <v>198505</v>
      </c>
      <c r="CR151" s="239">
        <f t="shared" si="719"/>
        <v>259847</v>
      </c>
      <c r="CS151" s="239">
        <f t="shared" si="719"/>
        <v>261000</v>
      </c>
      <c r="CT151" s="239">
        <f t="shared" si="719"/>
        <v>226816</v>
      </c>
      <c r="CU151" s="239">
        <f t="shared" si="719"/>
        <v>149403</v>
      </c>
      <c r="CV151" s="239">
        <f t="shared" si="719"/>
        <v>76900</v>
      </c>
      <c r="CW151" s="239">
        <f t="shared" si="719"/>
        <v>155642</v>
      </c>
      <c r="CX151" s="239">
        <f t="shared" si="719"/>
        <v>130402</v>
      </c>
      <c r="CY151" s="239">
        <f t="shared" si="720"/>
        <v>105972</v>
      </c>
      <c r="CZ151" s="239">
        <f t="shared" si="720"/>
        <v>143736</v>
      </c>
      <c r="DA151" s="239">
        <f t="shared" si="720"/>
        <v>200159</v>
      </c>
      <c r="DB151" s="398">
        <f t="shared" si="720"/>
        <v>857333</v>
      </c>
      <c r="DC151" s="398">
        <f t="shared" si="720"/>
        <v>863510</v>
      </c>
      <c r="DD151" s="398">
        <f t="shared" si="720"/>
        <v>304630</v>
      </c>
      <c r="DE151" s="398">
        <f t="shared" si="720"/>
        <v>-1409017</v>
      </c>
      <c r="DF151" s="398">
        <f t="shared" si="720"/>
        <v>188585</v>
      </c>
      <c r="DG151" s="398">
        <f t="shared" si="720"/>
        <v>72383</v>
      </c>
      <c r="DH151" s="398">
        <f t="shared" si="720"/>
        <v>21093</v>
      </c>
      <c r="DI151" s="398">
        <f t="shared" si="721"/>
        <v>-32712</v>
      </c>
      <c r="DJ151" s="398">
        <f t="shared" si="721"/>
        <v>14629</v>
      </c>
      <c r="DK151" s="398">
        <f t="shared" si="721"/>
        <v>-30599</v>
      </c>
      <c r="DL151" s="398">
        <f t="shared" si="721"/>
        <v>-23486</v>
      </c>
      <c r="DM151" s="398">
        <f t="shared" si="721"/>
        <v>61653</v>
      </c>
      <c r="DN151" s="398">
        <f t="shared" si="721"/>
        <v>-91494</v>
      </c>
      <c r="DO151" s="398">
        <f t="shared" si="721"/>
        <v>-237910</v>
      </c>
      <c r="DP151" s="398">
        <f t="shared" si="721"/>
        <v>585878</v>
      </c>
      <c r="DQ151" s="398">
        <f t="shared" si="721"/>
        <v>1836199</v>
      </c>
      <c r="DR151" s="398"/>
      <c r="DS151" s="398"/>
      <c r="DT151" s="398"/>
      <c r="DU151" s="398"/>
      <c r="DV151" s="398"/>
      <c r="DW151" s="398"/>
      <c r="DX151" s="398"/>
      <c r="DY151" s="398"/>
      <c r="DZ151" s="398"/>
      <c r="EA151" s="264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1836199</v>
      </c>
    </row>
    <row r="152" spans="1:132" s="52" customFormat="1" ht="15">
      <c r="A152" s="139"/>
      <c r="B152" s="53" t="s">
        <v>141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>
        <v>5031955</v>
      </c>
      <c r="BI152" s="481">
        <v>6137187</v>
      </c>
      <c r="BJ152" s="544">
        <v>7279605</v>
      </c>
      <c r="BK152" s="221">
        <v>4900255</v>
      </c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717"/>
        <v>-1452239.2799999998</v>
      </c>
      <c r="BV152" s="214">
        <f t="shared" si="717"/>
        <v>146364.7200000002</v>
      </c>
      <c r="BW152" s="214">
        <f t="shared" si="717"/>
        <v>280059.19999999995</v>
      </c>
      <c r="BX152" s="214">
        <f t="shared" si="717"/>
        <v>-278600.93999999994</v>
      </c>
      <c r="BY152" s="214">
        <f t="shared" si="717"/>
        <v>-267512.48999999999</v>
      </c>
      <c r="BZ152" s="214">
        <f t="shared" si="717"/>
        <v>-190066.18000000005</v>
      </c>
      <c r="CA152" s="214">
        <f t="shared" si="717"/>
        <v>-163443.12</v>
      </c>
      <c r="CB152" s="214">
        <f t="shared" si="717"/>
        <v>-186872.85999999999</v>
      </c>
      <c r="CC152" s="214">
        <f t="shared" si="717"/>
        <v>-305530.21999999997</v>
      </c>
      <c r="CD152" s="398">
        <f t="shared" si="717"/>
        <v>-786801.25999999978</v>
      </c>
      <c r="CE152" s="214">
        <f t="shared" si="718"/>
        <v>871992.44000000041</v>
      </c>
      <c r="CF152" s="214">
        <f t="shared" si="718"/>
        <v>1226820.3899999997</v>
      </c>
      <c r="CG152" s="214">
        <f t="shared" si="718"/>
        <v>804054.43000000017</v>
      </c>
      <c r="CH152" s="214">
        <f t="shared" si="718"/>
        <v>-866957.27000000002</v>
      </c>
      <c r="CI152" s="214">
        <f t="shared" si="718"/>
        <v>-540073</v>
      </c>
      <c r="CJ152" s="239">
        <f t="shared" si="718"/>
        <v>8463</v>
      </c>
      <c r="CK152" s="239">
        <f t="shared" si="718"/>
        <v>130843</v>
      </c>
      <c r="CL152" s="239">
        <f t="shared" si="718"/>
        <v>50022</v>
      </c>
      <c r="CM152" s="239">
        <f t="shared" si="718"/>
        <v>171197</v>
      </c>
      <c r="CN152" s="239">
        <f t="shared" si="718"/>
        <v>140912</v>
      </c>
      <c r="CO152" s="239">
        <f t="shared" si="719"/>
        <v>214616</v>
      </c>
      <c r="CP152" s="398">
        <f t="shared" si="719"/>
        <v>1183591</v>
      </c>
      <c r="CQ152" s="239">
        <f t="shared" si="719"/>
        <v>1263497</v>
      </c>
      <c r="CR152" s="239">
        <f t="shared" si="719"/>
        <v>577575</v>
      </c>
      <c r="CS152" s="239">
        <f t="shared" si="719"/>
        <v>1192854</v>
      </c>
      <c r="CT152" s="239">
        <f t="shared" si="719"/>
        <v>1074567</v>
      </c>
      <c r="CU152" s="239">
        <f t="shared" si="719"/>
        <v>777114</v>
      </c>
      <c r="CV152" s="239">
        <f t="shared" si="719"/>
        <v>704351</v>
      </c>
      <c r="CW152" s="239">
        <f t="shared" si="719"/>
        <v>599675</v>
      </c>
      <c r="CX152" s="239">
        <f t="shared" si="719"/>
        <v>429226</v>
      </c>
      <c r="CY152" s="239">
        <f t="shared" si="720"/>
        <v>438145</v>
      </c>
      <c r="CZ152" s="239">
        <f t="shared" si="720"/>
        <v>674217</v>
      </c>
      <c r="DA152" s="239">
        <f t="shared" si="720"/>
        <v>623180</v>
      </c>
      <c r="DB152" s="398">
        <f t="shared" si="720"/>
        <v>1570399</v>
      </c>
      <c r="DC152" s="398">
        <f t="shared" si="720"/>
        <v>-351746</v>
      </c>
      <c r="DD152" s="398">
        <f t="shared" si="720"/>
        <v>-538100</v>
      </c>
      <c r="DE152" s="398">
        <f t="shared" si="720"/>
        <v>376976</v>
      </c>
      <c r="DF152" s="398">
        <f t="shared" si="720"/>
        <v>-594707</v>
      </c>
      <c r="DG152" s="398">
        <f t="shared" si="720"/>
        <v>-294863</v>
      </c>
      <c r="DH152" s="398">
        <f t="shared" si="720"/>
        <v>-315914</v>
      </c>
      <c r="DI152" s="398">
        <f t="shared" si="721"/>
        <v>-530420</v>
      </c>
      <c r="DJ152" s="398">
        <f t="shared" si="721"/>
        <v>-254300</v>
      </c>
      <c r="DK152" s="398">
        <f t="shared" si="721"/>
        <v>-400045</v>
      </c>
      <c r="DL152" s="398">
        <f t="shared" si="721"/>
        <v>-699922</v>
      </c>
      <c r="DM152" s="398">
        <f t="shared" si="721"/>
        <v>-240396</v>
      </c>
      <c r="DN152" s="398">
        <f t="shared" si="721"/>
        <v>-990053</v>
      </c>
      <c r="DO152" s="398">
        <f t="shared" si="721"/>
        <v>126364</v>
      </c>
      <c r="DP152" s="398">
        <f t="shared" si="721"/>
        <v>1569565</v>
      </c>
      <c r="DQ152" s="398">
        <f t="shared" si="721"/>
        <v>-1064933</v>
      </c>
      <c r="DR152" s="398"/>
      <c r="DS152" s="398"/>
      <c r="DT152" s="398"/>
      <c r="DU152" s="398"/>
      <c r="DV152" s="398"/>
      <c r="DW152" s="398"/>
      <c r="DX152" s="398"/>
      <c r="DY152" s="398"/>
      <c r="DZ152" s="398"/>
      <c r="EA152" s="264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4900255</v>
      </c>
    </row>
    <row r="153" spans="1:132" s="52" customFormat="1" ht="15">
      <c r="A153" s="139"/>
      <c r="B153" s="53" t="s">
        <v>142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>
        <v>2585678</v>
      </c>
      <c r="BI153" s="481">
        <v>2752850</v>
      </c>
      <c r="BJ153" s="544">
        <v>3236377</v>
      </c>
      <c r="BK153" s="221">
        <v>2319071</v>
      </c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717"/>
        <v>-903973.32000000007</v>
      </c>
      <c r="BV153" s="214">
        <f t="shared" si="717"/>
        <v>-138101.04000000004</v>
      </c>
      <c r="BW153" s="214">
        <f t="shared" si="717"/>
        <v>133439.55000000005</v>
      </c>
      <c r="BX153" s="214">
        <f t="shared" si="717"/>
        <v>-130801.37</v>
      </c>
      <c r="BY153" s="214">
        <f t="shared" si="717"/>
        <v>-191028.22999999998</v>
      </c>
      <c r="BZ153" s="214">
        <f t="shared" si="717"/>
        <v>-107328.77000000002</v>
      </c>
      <c r="CA153" s="214">
        <f t="shared" si="717"/>
        <v>-46012.859999999986</v>
      </c>
      <c r="CB153" s="214">
        <f t="shared" si="717"/>
        <v>4009.0999999999767</v>
      </c>
      <c r="CC153" s="214">
        <f t="shared" si="717"/>
        <v>-241226.31000000006</v>
      </c>
      <c r="CD153" s="398">
        <f t="shared" si="717"/>
        <v>-383887.66999999993</v>
      </c>
      <c r="CE153" s="214">
        <f t="shared" si="718"/>
        <v>214950.6399999999</v>
      </c>
      <c r="CF153" s="214">
        <f t="shared" si="718"/>
        <v>406815.89999999991</v>
      </c>
      <c r="CG153" s="214">
        <f t="shared" si="718"/>
        <v>352292.23999999999</v>
      </c>
      <c r="CH153" s="214">
        <f t="shared" si="718"/>
        <v>-389534.68999999994</v>
      </c>
      <c r="CI153" s="214">
        <f t="shared" si="718"/>
        <v>-251227</v>
      </c>
      <c r="CJ153" s="239">
        <f t="shared" si="718"/>
        <v>1429</v>
      </c>
      <c r="CK153" s="239">
        <f t="shared" si="718"/>
        <v>65965</v>
      </c>
      <c r="CL153" s="239">
        <f t="shared" si="718"/>
        <v>33206</v>
      </c>
      <c r="CM153" s="239">
        <f t="shared" si="718"/>
        <v>40172</v>
      </c>
      <c r="CN153" s="239">
        <f t="shared" si="718"/>
        <v>-77468</v>
      </c>
      <c r="CO153" s="239">
        <f t="shared" si="719"/>
        <v>73871</v>
      </c>
      <c r="CP153" s="398">
        <f t="shared" si="719"/>
        <v>673954</v>
      </c>
      <c r="CQ153" s="239">
        <f t="shared" si="719"/>
        <v>773366</v>
      </c>
      <c r="CR153" s="239">
        <f t="shared" si="719"/>
        <v>438115</v>
      </c>
      <c r="CS153" s="239">
        <f t="shared" si="719"/>
        <v>402006</v>
      </c>
      <c r="CT153" s="239">
        <f t="shared" si="719"/>
        <v>639737</v>
      </c>
      <c r="CU153" s="239">
        <f t="shared" si="719"/>
        <v>419371</v>
      </c>
      <c r="CV153" s="239">
        <f t="shared" si="719"/>
        <v>207408</v>
      </c>
      <c r="CW153" s="239">
        <f t="shared" si="719"/>
        <v>137472</v>
      </c>
      <c r="CX153" s="239">
        <f t="shared" si="719"/>
        <v>155923</v>
      </c>
      <c r="CY153" s="239">
        <f t="shared" si="720"/>
        <v>238871</v>
      </c>
      <c r="CZ153" s="239">
        <f t="shared" si="720"/>
        <v>354701</v>
      </c>
      <c r="DA153" s="239">
        <f t="shared" si="720"/>
        <v>377147</v>
      </c>
      <c r="DB153" s="398">
        <f t="shared" si="720"/>
        <v>448536</v>
      </c>
      <c r="DC153" s="398">
        <f t="shared" si="720"/>
        <v>-398561</v>
      </c>
      <c r="DD153" s="398">
        <f t="shared" si="720"/>
        <v>-427025</v>
      </c>
      <c r="DE153" s="398">
        <f t="shared" si="720"/>
        <v>373382</v>
      </c>
      <c r="DF153" s="398">
        <f t="shared" si="720"/>
        <v>-239655</v>
      </c>
      <c r="DG153" s="398">
        <f t="shared" si="720"/>
        <v>-85625</v>
      </c>
      <c r="DH153" s="398">
        <f t="shared" si="720"/>
        <v>46661</v>
      </c>
      <c r="DI153" s="398">
        <f t="shared" si="721"/>
        <v>-104997</v>
      </c>
      <c r="DJ153" s="398">
        <f t="shared" si="721"/>
        <v>-50383</v>
      </c>
      <c r="DK153" s="398">
        <f t="shared" si="721"/>
        <v>-184067</v>
      </c>
      <c r="DL153" s="398">
        <f t="shared" si="721"/>
        <v>-225664</v>
      </c>
      <c r="DM153" s="398">
        <f t="shared" si="721"/>
        <v>12407</v>
      </c>
      <c r="DN153" s="398">
        <f t="shared" si="721"/>
        <v>-7783</v>
      </c>
      <c r="DO153" s="398">
        <f t="shared" si="721"/>
        <v>349638</v>
      </c>
      <c r="DP153" s="398">
        <f t="shared" si="721"/>
        <v>942874</v>
      </c>
      <c r="DQ153" s="398">
        <f t="shared" si="721"/>
        <v>-384471</v>
      </c>
      <c r="DR153" s="398"/>
      <c r="DS153" s="398"/>
      <c r="DT153" s="398"/>
      <c r="DU153" s="398"/>
      <c r="DV153" s="398"/>
      <c r="DW153" s="398"/>
      <c r="DX153" s="398"/>
      <c r="DY153" s="398"/>
      <c r="DZ153" s="398"/>
      <c r="EA153" s="264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2319071</v>
      </c>
    </row>
    <row r="154" spans="1:132" s="52" customFormat="1" ht="1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>
        <v>1048989</v>
      </c>
      <c r="BI154" s="481">
        <v>1684358</v>
      </c>
      <c r="BJ154" s="544">
        <v>1852488</v>
      </c>
      <c r="BK154" s="221">
        <v>773433</v>
      </c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717"/>
        <v>-37369.70000000007</v>
      </c>
      <c r="BV154" s="214">
        <f t="shared" si="717"/>
        <v>-212148.23999999987</v>
      </c>
      <c r="BW154" s="214">
        <f t="shared" si="717"/>
        <v>318580.81</v>
      </c>
      <c r="BX154" s="214">
        <f t="shared" si="717"/>
        <v>-194105.76000000001</v>
      </c>
      <c r="BY154" s="214">
        <f t="shared" si="717"/>
        <v>-301217.42999999999</v>
      </c>
      <c r="BZ154" s="214">
        <f t="shared" si="717"/>
        <v>-69903.950000000012</v>
      </c>
      <c r="CA154" s="214">
        <f t="shared" si="717"/>
        <v>12667.400000000023</v>
      </c>
      <c r="CB154" s="214">
        <f t="shared" si="717"/>
        <v>-181319.43999999994</v>
      </c>
      <c r="CC154" s="214">
        <f t="shared" si="717"/>
        <v>130316.43999999994</v>
      </c>
      <c r="CD154" s="398">
        <f t="shared" si="717"/>
        <v>-144780.32000000007</v>
      </c>
      <c r="CE154" s="214">
        <f t="shared" si="718"/>
        <v>14358.800000000047</v>
      </c>
      <c r="CF154" s="214">
        <f t="shared" si="718"/>
        <v>184097.34999999998</v>
      </c>
      <c r="CG154" s="214">
        <f t="shared" si="718"/>
        <v>-74192.189999999944</v>
      </c>
      <c r="CH154" s="214">
        <f t="shared" si="718"/>
        <v>-405311.65000000002</v>
      </c>
      <c r="CI154" s="214">
        <f t="shared" si="718"/>
        <v>-227070</v>
      </c>
      <c r="CJ154" s="239">
        <f t="shared" si="718"/>
        <v>98264</v>
      </c>
      <c r="CK154" s="239">
        <f t="shared" si="718"/>
        <v>358345</v>
      </c>
      <c r="CL154" s="239">
        <f t="shared" si="718"/>
        <v>72457</v>
      </c>
      <c r="CM154" s="239">
        <f t="shared" si="718"/>
        <v>121160</v>
      </c>
      <c r="CN154" s="239">
        <f t="shared" si="718"/>
        <v>109666</v>
      </c>
      <c r="CO154" s="239">
        <f t="shared" si="719"/>
        <v>-32743</v>
      </c>
      <c r="CP154" s="398">
        <f t="shared" si="719"/>
        <v>496693</v>
      </c>
      <c r="CQ154" s="239">
        <f t="shared" si="719"/>
        <v>422251</v>
      </c>
      <c r="CR154" s="239">
        <f t="shared" si="719"/>
        <v>188468</v>
      </c>
      <c r="CS154" s="239">
        <f t="shared" si="719"/>
        <v>120981</v>
      </c>
      <c r="CT154" s="239">
        <f t="shared" si="719"/>
        <v>597935</v>
      </c>
      <c r="CU154" s="239">
        <f t="shared" si="719"/>
        <v>187749</v>
      </c>
      <c r="CV154" s="239">
        <f t="shared" si="719"/>
        <v>465749</v>
      </c>
      <c r="CW154" s="239">
        <f t="shared" si="719"/>
        <v>266511</v>
      </c>
      <c r="CX154" s="239">
        <f t="shared" si="719"/>
        <v>195335</v>
      </c>
      <c r="CY154" s="239">
        <f t="shared" si="720"/>
        <v>490722</v>
      </c>
      <c r="CZ154" s="239">
        <f t="shared" si="720"/>
        <v>229307</v>
      </c>
      <c r="DA154" s="239">
        <f t="shared" si="720"/>
        <v>1125430</v>
      </c>
      <c r="DB154" s="398">
        <f t="shared" si="720"/>
        <v>531008</v>
      </c>
      <c r="DC154" s="398">
        <f t="shared" si="720"/>
        <v>439700</v>
      </c>
      <c r="DD154" s="398">
        <f t="shared" si="720"/>
        <v>637067</v>
      </c>
      <c r="DE154" s="398">
        <f t="shared" si="720"/>
        <v>96748</v>
      </c>
      <c r="DF154" s="398">
        <f t="shared" si="720"/>
        <v>-344582</v>
      </c>
      <c r="DG154" s="398">
        <f t="shared" si="720"/>
        <v>539539</v>
      </c>
      <c r="DH154" s="398">
        <f t="shared" si="720"/>
        <v>-110001</v>
      </c>
      <c r="DI154" s="398">
        <f t="shared" si="721"/>
        <v>43773</v>
      </c>
      <c r="DJ154" s="398">
        <f t="shared" si="721"/>
        <v>-200918</v>
      </c>
      <c r="DK154" s="398">
        <f t="shared" si="721"/>
        <v>-745736</v>
      </c>
      <c r="DL154" s="398">
        <f t="shared" si="721"/>
        <v>-357619</v>
      </c>
      <c r="DM154" s="398">
        <f t="shared" si="721"/>
        <v>-1107395</v>
      </c>
      <c r="DN154" s="398">
        <f t="shared" si="721"/>
        <v>-943631</v>
      </c>
      <c r="DO154" s="398">
        <f t="shared" si="721"/>
        <v>-253083</v>
      </c>
      <c r="DP154" s="398">
        <f t="shared" si="721"/>
        <v>-161603</v>
      </c>
      <c r="DQ154" s="398">
        <f t="shared" si="721"/>
        <v>-380661</v>
      </c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264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773433</v>
      </c>
    </row>
    <row r="155" spans="1:132" s="66" customFormat="1" ht="15">
      <c r="A155" s="140"/>
      <c r="B155" s="53" t="s">
        <v>144</v>
      </c>
      <c r="C155" s="208">
        <f t="shared" si="722" ref="C155:V155">SUM(C150:C154)</f>
        <v>24496359.759999998</v>
      </c>
      <c r="D155" s="209">
        <f t="shared" si="722"/>
        <v>17914230.84</v>
      </c>
      <c r="E155" s="209">
        <f t="shared" si="722"/>
        <v>9714805.6799999997</v>
      </c>
      <c r="F155" s="210">
        <f t="shared" si="722"/>
        <v>7572441.1299999999</v>
      </c>
      <c r="G155" s="209">
        <f t="shared" si="722"/>
        <v>6409376.5099999998</v>
      </c>
      <c r="H155" s="210">
        <f t="shared" si="722"/>
        <v>5340237.9400000004</v>
      </c>
      <c r="I155" s="209">
        <f t="shared" si="722"/>
        <v>5411729.2699999996</v>
      </c>
      <c r="J155" s="210">
        <f t="shared" si="722"/>
        <v>6700416.6600000001</v>
      </c>
      <c r="K155" s="209">
        <f t="shared" si="722"/>
        <v>9739791.5600000005</v>
      </c>
      <c r="L155" s="211">
        <f t="shared" si="722"/>
        <v>20824111.829999998</v>
      </c>
      <c r="M155" s="210">
        <f t="shared" si="722"/>
        <v>21155492.25</v>
      </c>
      <c r="N155" s="210">
        <f t="shared" si="722"/>
        <v>21971456.440000001</v>
      </c>
      <c r="O155" s="210">
        <f t="shared" si="722"/>
        <v>18255486.600000001</v>
      </c>
      <c r="P155" s="210">
        <f t="shared" si="722"/>
        <v>18287465.949999999</v>
      </c>
      <c r="Q155" s="210">
        <f t="shared" si="722"/>
        <v>11167297</v>
      </c>
      <c r="R155" s="210">
        <f t="shared" si="722"/>
        <v>6406881</v>
      </c>
      <c r="S155" s="210">
        <f t="shared" si="722"/>
        <v>4624501</v>
      </c>
      <c r="T155" s="210">
        <f t="shared" si="722"/>
        <v>4589332</v>
      </c>
      <c r="U155" s="210">
        <f t="shared" si="722"/>
        <v>5102182</v>
      </c>
      <c r="V155" s="210">
        <f t="shared" si="722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>
        <v>27472666</v>
      </c>
      <c r="BI155" s="482">
        <v>35010806</v>
      </c>
      <c r="BJ155" s="545">
        <v>39902313</v>
      </c>
      <c r="BK155" s="220">
        <v>27274335</v>
      </c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23" ref="BU155:BY155">SUM(BU150:BU154)</f>
        <v>-6240873.1600000011</v>
      </c>
      <c r="BV155" s="216">
        <f t="shared" si="723"/>
        <v>373235.10999999964</v>
      </c>
      <c r="BW155" s="216">
        <f t="shared" si="723"/>
        <v>1452491.3200000001</v>
      </c>
      <c r="BX155" s="216">
        <f t="shared" si="723"/>
        <v>-1165560.1299999999</v>
      </c>
      <c r="BY155" s="216">
        <f t="shared" si="723"/>
        <v>-1784875.5099999998</v>
      </c>
      <c r="BZ155" s="216">
        <f t="shared" si="724" ref="BZ155:CH155">SUM(BZ150:BZ154)</f>
        <v>-750905.94000000018</v>
      </c>
      <c r="CA155" s="216">
        <f t="shared" si="724"/>
        <v>-309547.26999999979</v>
      </c>
      <c r="CB155" s="216">
        <f t="shared" si="724"/>
        <v>-1011415.6599999999</v>
      </c>
      <c r="CC155" s="216">
        <f t="shared" si="724"/>
        <v>-392289.56000000017</v>
      </c>
      <c r="CD155" s="399">
        <f t="shared" si="724"/>
        <v>-2020029.8300000003</v>
      </c>
      <c r="CE155" s="216">
        <f t="shared" si="724"/>
        <v>2985122.75</v>
      </c>
      <c r="CF155" s="216">
        <f t="shared" si="724"/>
        <v>6010333.5599999987</v>
      </c>
      <c r="CG155" s="216">
        <f t="shared" si="724"/>
        <v>4978702.4000000004</v>
      </c>
      <c r="CH155" s="216">
        <f t="shared" si="724"/>
        <v>-3794236.9499999997</v>
      </c>
      <c r="CI155" s="216">
        <f t="shared" si="725" ref="CI155:CJ155">SUM(CI150:CI154)</f>
        <v>-2221888</v>
      </c>
      <c r="CJ155" s="240">
        <f t="shared" si="725"/>
        <v>414817</v>
      </c>
      <c r="CK155" s="240">
        <f t="shared" si="726" ref="CK155:CL155">SUM(CK150:CK154)</f>
        <v>709514</v>
      </c>
      <c r="CL155" s="240">
        <f t="shared" si="726"/>
        <v>583284</v>
      </c>
      <c r="CM155" s="240">
        <f t="shared" si="727" ref="CM155">SUM(CM150:CM154)</f>
        <v>703794</v>
      </c>
      <c r="CN155" s="240">
        <f t="shared" si="728" ref="CN155:CO155">SUM(CN150:CN154)</f>
        <v>-66391</v>
      </c>
      <c r="CO155" s="240">
        <f t="shared" si="728"/>
        <v>1269625</v>
      </c>
      <c r="CP155" s="399">
        <f t="shared" si="729" ref="CP155:CQ155">SUM(CP150:CP154)</f>
        <v>5606576</v>
      </c>
      <c r="CQ155" s="240">
        <f t="shared" si="729"/>
        <v>6541113</v>
      </c>
      <c r="CR155" s="240">
        <f t="shared" si="730" ref="CR155">SUM(CR150:CR154)</f>
        <v>3871637</v>
      </c>
      <c r="CS155" s="240">
        <f t="shared" si="731" ref="CS155">SUM(CS150:CS154)</f>
        <v>5456814</v>
      </c>
      <c r="CT155" s="240">
        <f t="shared" si="732" ref="CT155">SUM(CT150:CT154)</f>
        <v>6188197</v>
      </c>
      <c r="CU155" s="240">
        <f t="shared" si="733" ref="CU155">SUM(CU150:CU154)</f>
        <v>4891717</v>
      </c>
      <c r="CV155" s="240">
        <f t="shared" si="734" ref="CV155">SUM(CV150:CV154)</f>
        <v>3457855</v>
      </c>
      <c r="CW155" s="240">
        <f t="shared" si="735" ref="CW155">SUM(CW150:CW154)</f>
        <v>3063138</v>
      </c>
      <c r="CX155" s="240">
        <f t="shared" si="736" ref="CX155">SUM(CX150:CX154)</f>
        <v>2613939</v>
      </c>
      <c r="CY155" s="240">
        <f t="shared" si="737" ref="CY155">SUM(CY150:CY154)</f>
        <v>3081934</v>
      </c>
      <c r="CZ155" s="240">
        <f t="shared" si="738" ref="CZ155">SUM(CZ150:CZ154)</f>
        <v>3947108</v>
      </c>
      <c r="DA155" s="240">
        <f t="shared" si="739" ref="DA155">SUM(DA150:DA154)</f>
        <v>3602013</v>
      </c>
      <c r="DB155" s="399">
        <f t="shared" si="740" ref="DB155">SUM(DB150:DB154)</f>
        <v>7753450</v>
      </c>
      <c r="DC155" s="399">
        <f t="shared" si="741" ref="DC155">SUM(DC150:DC154)</f>
        <v>3015315</v>
      </c>
      <c r="DD155" s="399">
        <f t="shared" si="742" ref="DD155">SUM(DD150:DD154)</f>
        <v>-334415</v>
      </c>
      <c r="DE155" s="399">
        <f t="shared" si="743" ref="DE155">SUM(DE150:DE154)</f>
        <v>-18868179</v>
      </c>
      <c r="DF155" s="399">
        <f t="shared" si="744" ref="DF155:DG155">SUM(DF150:DF154)</f>
        <v>-1311687</v>
      </c>
      <c r="DG155" s="399">
        <f t="shared" si="744"/>
        <v>-1210210</v>
      </c>
      <c r="DH155" s="399">
        <f t="shared" si="745" ref="DH155">SUM(DH150:DH154)</f>
        <v>-1119898</v>
      </c>
      <c r="DI155" s="399">
        <f t="shared" si="746" ref="DI155">SUM(DI150:DI154)</f>
        <v>-1726310</v>
      </c>
      <c r="DJ155" s="399">
        <f t="shared" si="747" ref="DJ155:DK155">SUM(DJ150:DJ154)</f>
        <v>-1385834</v>
      </c>
      <c r="DK155" s="399">
        <f t="shared" si="747"/>
        <v>-3238283</v>
      </c>
      <c r="DL155" s="399">
        <f t="shared" si="748" ref="DL155:DM155">SUM(DL150:DL154)</f>
        <v>-2859974</v>
      </c>
      <c r="DM155" s="399">
        <f t="shared" si="748"/>
        <v>-683293</v>
      </c>
      <c r="DN155" s="399">
        <f t="shared" si="749" ref="DN155:DO155">SUM(DN150:DN154)</f>
        <v>-4691442</v>
      </c>
      <c r="DO155" s="399">
        <f t="shared" si="749"/>
        <v>1313763</v>
      </c>
      <c r="DP155" s="399">
        <f t="shared" si="750" ref="DP155:DQ155">SUM(DP150:DP154)</f>
        <v>8383301</v>
      </c>
      <c r="DQ155" s="399">
        <f t="shared" si="750"/>
        <v>17451511</v>
      </c>
      <c r="DR155" s="399"/>
      <c r="DS155" s="399"/>
      <c r="DT155" s="399"/>
      <c r="DU155" s="399"/>
      <c r="DV155" s="399"/>
      <c r="DW155" s="399"/>
      <c r="DX155" s="399"/>
      <c r="DY155" s="399"/>
      <c r="DZ155" s="399"/>
      <c r="EA155" s="265"/>
      <c r="EB155" s="78">
        <f>SUM(EB150:EB154)</f>
        <v>27274335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6"/>
      <c r="BJ156" s="530"/>
      <c r="BK156" s="293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87"/>
      <c r="CQ156" s="349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387"/>
      <c r="DC156" s="387"/>
      <c r="DD156" s="387"/>
      <c r="DE156" s="387"/>
      <c r="DF156" s="387"/>
      <c r="DG156" s="387"/>
      <c r="DH156" s="387"/>
      <c r="DI156" s="387"/>
      <c r="DJ156" s="387"/>
      <c r="DK156" s="387"/>
      <c r="DL156" s="387"/>
      <c r="DM156" s="387"/>
      <c r="DN156" s="387"/>
      <c r="DO156" s="387"/>
      <c r="DP156" s="387"/>
      <c r="DQ156" s="387"/>
      <c r="DR156" s="387"/>
      <c r="DS156" s="387"/>
      <c r="DT156" s="387"/>
      <c r="DU156" s="387"/>
      <c r="DV156" s="387"/>
      <c r="DW156" s="387"/>
      <c r="DX156" s="387"/>
      <c r="DY156" s="387"/>
      <c r="DZ156" s="387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751" ref="D157:AB157">(C66+C150+D94-D66-D150)/(C66+C150+D94-D150)</f>
        <v>0.60357559543553274</v>
      </c>
      <c r="E157" s="168">
        <f t="shared" si="751"/>
        <v>0.56188838895537507</v>
      </c>
      <c r="F157" s="168">
        <f t="shared" si="751"/>
        <v>0.42817828045150014</v>
      </c>
      <c r="G157" s="168">
        <f t="shared" si="751"/>
        <v>0.36334852014088931</v>
      </c>
      <c r="H157" s="169">
        <f t="shared" si="751"/>
        <v>0.39914850438071103</v>
      </c>
      <c r="I157" s="168">
        <f t="shared" si="751"/>
        <v>0.37377173038616135</v>
      </c>
      <c r="J157" s="169">
        <f t="shared" si="751"/>
        <v>0.43303613399555324</v>
      </c>
      <c r="K157" s="168">
        <f t="shared" si="751"/>
        <v>0.54910946743988587</v>
      </c>
      <c r="L157" s="170">
        <f t="shared" si="751"/>
        <v>0.68143778821808643</v>
      </c>
      <c r="M157" s="169">
        <f t="shared" si="751"/>
        <v>0.74676491235559073</v>
      </c>
      <c r="N157" s="169">
        <f t="shared" si="751"/>
        <v>0.68477967284155916</v>
      </c>
      <c r="O157" s="169">
        <f t="shared" si="751"/>
        <v>0.65939896446836366</v>
      </c>
      <c r="P157" s="169">
        <f t="shared" si="751"/>
        <v>0.58780681503457832</v>
      </c>
      <c r="Q157" s="169">
        <f t="shared" si="751"/>
        <v>0.56611028854638368</v>
      </c>
      <c r="R157" s="169">
        <f t="shared" si="751"/>
        <v>0.39197145928439486</v>
      </c>
      <c r="S157" s="169">
        <f t="shared" si="751"/>
        <v>0.35313914950685948</v>
      </c>
      <c r="T157" s="169">
        <f t="shared" si="751"/>
        <v>0.27080718276645127</v>
      </c>
      <c r="U157" s="169">
        <f t="shared" si="751"/>
        <v>0.2812655766754722</v>
      </c>
      <c r="V157" s="169">
        <f t="shared" si="751"/>
        <v>0.32014682836870256</v>
      </c>
      <c r="W157" s="169">
        <f t="shared" si="751"/>
        <v>0.41849963048474392</v>
      </c>
      <c r="X157" s="170">
        <f t="shared" si="751"/>
        <v>0.57136626222200737</v>
      </c>
      <c r="Y157" s="169">
        <f t="shared" si="751"/>
        <v>0.68672811631749286</v>
      </c>
      <c r="Z157" s="169">
        <f t="shared" si="751"/>
        <v>0.66531389247680839</v>
      </c>
      <c r="AA157" s="169">
        <f t="shared" si="751"/>
        <v>0.66292776222014882</v>
      </c>
      <c r="AB157" s="169">
        <f t="shared" si="751"/>
        <v>0.59002987320461786</v>
      </c>
      <c r="AC157" s="169">
        <f t="shared" si="752" ref="AC157:BH162">(AB66+AB150+AC94-AC66-AC150)/(AB66+AB150+AC94-AC150)</f>
        <v>0.46482401630173253</v>
      </c>
      <c r="AD157" s="169">
        <f t="shared" si="752"/>
        <v>0.34604323441493995</v>
      </c>
      <c r="AE157" s="169">
        <f t="shared" si="752"/>
        <v>0.37740545518017132</v>
      </c>
      <c r="AF157" s="169">
        <f t="shared" si="752"/>
        <v>0.32362841649044777</v>
      </c>
      <c r="AG157" s="169">
        <f t="shared" si="752"/>
        <v>0.32065379644164699</v>
      </c>
      <c r="AH157" s="169">
        <f t="shared" si="752"/>
        <v>0.37257539900543479</v>
      </c>
      <c r="AI157" s="169">
        <f t="shared" si="752"/>
        <v>0.4726172192609992</v>
      </c>
      <c r="AJ157" s="169">
        <f t="shared" si="752"/>
        <v>0.66829794369375539</v>
      </c>
      <c r="AK157" s="169">
        <f t="shared" si="752"/>
        <v>0.72211113410795447</v>
      </c>
      <c r="AL157" s="169">
        <f t="shared" si="752"/>
        <v>0.72934766405884865</v>
      </c>
      <c r="AM157" s="169">
        <f t="shared" si="752"/>
        <v>0.69662156618310922</v>
      </c>
      <c r="AN157" s="169">
        <f t="shared" si="752"/>
        <v>0.64392370975133384</v>
      </c>
      <c r="AO157" s="169">
        <f t="shared" si="752"/>
        <v>0.55599439246659188</v>
      </c>
      <c r="AP157" s="169">
        <f t="shared" si="752"/>
        <v>0.44795687418084762</v>
      </c>
      <c r="AQ157" s="169">
        <f t="shared" si="752"/>
        <v>0.42851750359346513</v>
      </c>
      <c r="AR157" s="169">
        <f t="shared" si="752"/>
        <v>0.37227926128861166</v>
      </c>
      <c r="AS157" s="169">
        <f t="shared" si="752"/>
        <v>0.36905097089495864</v>
      </c>
      <c r="AT157" s="169">
        <f t="shared" si="752"/>
        <v>0.45202796082262553</v>
      </c>
      <c r="AU157" s="169">
        <f t="shared" si="752"/>
        <v>0.51910417312644652</v>
      </c>
      <c r="AV157" s="169">
        <f t="shared" si="752"/>
        <v>0.63204345346612723</v>
      </c>
      <c r="AW157" s="169">
        <f t="shared" si="752"/>
        <v>0.74239134440955035</v>
      </c>
      <c r="AX157" s="169">
        <f t="shared" si="752"/>
        <v>0.71519833994423609</v>
      </c>
      <c r="AY157" s="169">
        <f t="shared" si="752"/>
        <v>0.76093705998846795</v>
      </c>
      <c r="AZ157" s="169">
        <f t="shared" si="752"/>
        <v>0.40951754684779135</v>
      </c>
      <c r="BA157" s="169">
        <f t="shared" si="752"/>
        <v>0.51546876341866443</v>
      </c>
      <c r="BB157" s="169">
        <f t="shared" si="752"/>
        <v>0.38563077200591556</v>
      </c>
      <c r="BC157" s="169">
        <f t="shared" si="752"/>
        <v>0.36549632006264132</v>
      </c>
      <c r="BD157" s="169">
        <f t="shared" si="752"/>
        <v>0.31669170803580637</v>
      </c>
      <c r="BE157" s="169">
        <f t="shared" si="752"/>
        <v>0.36546849526486758</v>
      </c>
      <c r="BF157" s="169">
        <f t="shared" si="752"/>
        <v>0.34321711880710304</v>
      </c>
      <c r="BG157" s="169">
        <f t="shared" si="752"/>
        <v>0.50077601091208068</v>
      </c>
      <c r="BH157" s="170">
        <f t="shared" si="752"/>
        <v>0.70834664433582195</v>
      </c>
      <c r="BI157" s="483">
        <f t="shared" si="753" ref="BI157:BK162">(BH66+BH150+BI94-BI66-BI150)/(BH66+BH150+BI94-BI150)</f>
        <v>0.73254454710170291</v>
      </c>
      <c r="BJ157" s="546">
        <f t="shared" si="753"/>
        <v>0.72190596715004485</v>
      </c>
      <c r="BK157" s="170">
        <f t="shared" si="753"/>
        <v>0.71505776904600205</v>
      </c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2"/>
      <c r="BV157" s="169">
        <f t="shared" si="754" ref="BV157:CE162">P157-D157</f>
        <v>-0.015768780400954419</v>
      </c>
      <c r="BW157" s="169">
        <f t="shared" si="754"/>
        <v>0.0042218995910086043</v>
      </c>
      <c r="BX157" s="169">
        <f t="shared" si="754"/>
        <v>-0.036206821167105274</v>
      </c>
      <c r="BY157" s="169">
        <f t="shared" si="754"/>
        <v>-0.010209370634029824</v>
      </c>
      <c r="BZ157" s="169">
        <f t="shared" si="754"/>
        <v>-0.12834132161425976</v>
      </c>
      <c r="CA157" s="169">
        <f t="shared" si="754"/>
        <v>-0.092506153710689154</v>
      </c>
      <c r="CB157" s="169">
        <f t="shared" si="754"/>
        <v>-0.11288930562685068</v>
      </c>
      <c r="CC157" s="169">
        <f t="shared" si="754"/>
        <v>-0.13060983695514194</v>
      </c>
      <c r="CD157" s="400">
        <f t="shared" si="754"/>
        <v>-0.11007152599607906</v>
      </c>
      <c r="CE157" s="169">
        <f t="shared" si="754"/>
        <v>-0.060036796038097862</v>
      </c>
      <c r="CF157" s="169">
        <f t="shared" si="755" ref="CF157:CO162">Z157-N157</f>
        <v>-0.019465780364750773</v>
      </c>
      <c r="CG157" s="169">
        <f t="shared" si="755"/>
        <v>0.0035287977517851621</v>
      </c>
      <c r="CH157" s="169">
        <f t="shared" si="755"/>
        <v>0.002223058170039538</v>
      </c>
      <c r="CI157" s="169">
        <f t="shared" si="755"/>
        <v>-0.10128627224465114</v>
      </c>
      <c r="CJ157" s="241">
        <f t="shared" si="755"/>
        <v>-0.045928224869454914</v>
      </c>
      <c r="CK157" s="241">
        <f t="shared" si="755"/>
        <v>0.024266305673311839</v>
      </c>
      <c r="CL157" s="241">
        <f t="shared" si="755"/>
        <v>0.052821233723996497</v>
      </c>
      <c r="CM157" s="241">
        <f t="shared" si="755"/>
        <v>0.039388219766174792</v>
      </c>
      <c r="CN157" s="241">
        <f t="shared" si="755"/>
        <v>0.05242857063673223</v>
      </c>
      <c r="CO157" s="241">
        <f t="shared" si="755"/>
        <v>0.054117588776255277</v>
      </c>
      <c r="CP157" s="400">
        <f t="shared" si="756" ref="CP157:CY162">AJ157-X157</f>
        <v>0.096931681471748021</v>
      </c>
      <c r="CQ157" s="241">
        <f t="shared" si="756"/>
        <v>0.035383017790461602</v>
      </c>
      <c r="CR157" s="241">
        <f t="shared" si="756"/>
        <v>0.064033771582040266</v>
      </c>
      <c r="CS157" s="241">
        <f t="shared" si="756"/>
        <v>0.0336938039629604</v>
      </c>
      <c r="CT157" s="241">
        <f t="shared" si="756"/>
        <v>0.053893836546715979</v>
      </c>
      <c r="CU157" s="241">
        <f t="shared" si="756"/>
        <v>0.091170376164859346</v>
      </c>
      <c r="CV157" s="241">
        <f t="shared" si="756"/>
        <v>0.10191363976590767</v>
      </c>
      <c r="CW157" s="241">
        <f t="shared" si="756"/>
        <v>0.051112048413293809</v>
      </c>
      <c r="CX157" s="241">
        <f t="shared" si="756"/>
        <v>0.048650844798163895</v>
      </c>
      <c r="CY157" s="241">
        <f t="shared" si="756"/>
        <v>0.048397174453311653</v>
      </c>
      <c r="CZ157" s="241">
        <f t="shared" si="757" ref="CZ157:DI162">AT157-AH157</f>
        <v>0.079452561817190737</v>
      </c>
      <c r="DA157" s="241">
        <f t="shared" si="757"/>
        <v>0.046486953865447322</v>
      </c>
      <c r="DB157" s="400">
        <f t="shared" si="757"/>
        <v>-0.036254490227628167</v>
      </c>
      <c r="DC157" s="400">
        <f t="shared" si="757"/>
        <v>0.02028021030159588</v>
      </c>
      <c r="DD157" s="400">
        <f t="shared" si="757"/>
        <v>-0.01414932411461256</v>
      </c>
      <c r="DE157" s="400">
        <f t="shared" si="757"/>
        <v>0.064315493805358726</v>
      </c>
      <c r="DF157" s="400">
        <f t="shared" si="757"/>
        <v>-0.23440616290354249</v>
      </c>
      <c r="DG157" s="400">
        <f t="shared" si="757"/>
        <v>-0.040525629047927447</v>
      </c>
      <c r="DH157" s="400">
        <f t="shared" si="757"/>
        <v>-0.062326102174932063</v>
      </c>
      <c r="DI157" s="400">
        <f t="shared" si="757"/>
        <v>-0.06302118353082381</v>
      </c>
      <c r="DJ157" s="400">
        <f t="shared" si="758" ref="DJ157:DQ162">BD157-AR157</f>
        <v>-0.055587553252805288</v>
      </c>
      <c r="DK157" s="400">
        <f t="shared" si="758"/>
        <v>-0.0035824756300910643</v>
      </c>
      <c r="DL157" s="400">
        <f t="shared" si="758"/>
        <v>-0.10881084201552249</v>
      </c>
      <c r="DM157" s="400">
        <f t="shared" si="758"/>
        <v>-0.01832816221436584</v>
      </c>
      <c r="DN157" s="400">
        <f t="shared" si="758"/>
        <v>0.076303190869694726</v>
      </c>
      <c r="DO157" s="400">
        <f t="shared" si="758"/>
        <v>-0.0098467973078474325</v>
      </c>
      <c r="DP157" s="400">
        <f t="shared" si="758"/>
        <v>0.0067076272058087527</v>
      </c>
      <c r="DQ157" s="400">
        <f t="shared" si="758"/>
        <v>-0.0458792909424659</v>
      </c>
      <c r="DR157" s="400"/>
      <c r="DS157" s="400"/>
      <c r="DT157" s="400"/>
      <c r="DU157" s="400"/>
      <c r="DV157" s="400"/>
      <c r="DW157" s="400"/>
      <c r="DX157" s="400"/>
      <c r="DY157" s="400"/>
      <c r="DZ157" s="400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59" ref="D158:AB158">(C67+C151+D95-D67-D151)/(C67+C151+D95-D151)</f>
        <v>0.25198492850648874</v>
      </c>
      <c r="E158" s="168">
        <f t="shared" si="759"/>
        <v>0.1944051622380982</v>
      </c>
      <c r="F158" s="168">
        <f t="shared" si="759"/>
        <v>0.15390071141686648</v>
      </c>
      <c r="G158" s="168">
        <f t="shared" si="759"/>
        <v>0.10486297795100803</v>
      </c>
      <c r="H158" s="169">
        <f t="shared" si="759"/>
        <v>0.10384992281241291</v>
      </c>
      <c r="I158" s="168">
        <f t="shared" si="759"/>
        <v>0.087552374604678102</v>
      </c>
      <c r="J158" s="169">
        <f t="shared" si="759"/>
        <v>0.098079196545133862</v>
      </c>
      <c r="K158" s="168">
        <f t="shared" si="759"/>
        <v>0.12067591630686358</v>
      </c>
      <c r="L158" s="170">
        <f t="shared" si="759"/>
        <v>0.22563800388576619</v>
      </c>
      <c r="M158" s="169">
        <f t="shared" si="759"/>
        <v>0.30612543188945424</v>
      </c>
      <c r="N158" s="169">
        <f t="shared" si="759"/>
        <v>0.25141630039156304</v>
      </c>
      <c r="O158" s="169">
        <f t="shared" si="759"/>
        <v>0.23658224645817741</v>
      </c>
      <c r="P158" s="169">
        <f t="shared" si="759"/>
        <v>0.22283518677338698</v>
      </c>
      <c r="Q158" s="169">
        <f t="shared" si="759"/>
        <v>0.16663192023406853</v>
      </c>
      <c r="R158" s="169">
        <f t="shared" si="759"/>
        <v>0.11487561485546779</v>
      </c>
      <c r="S158" s="169">
        <f t="shared" si="759"/>
        <v>0.045854767520445254</v>
      </c>
      <c r="T158" s="169">
        <f t="shared" si="759"/>
        <v>0.057023044474858245</v>
      </c>
      <c r="U158" s="169">
        <f t="shared" si="759"/>
        <v>0.044432671109306557</v>
      </c>
      <c r="V158" s="169">
        <f t="shared" si="759"/>
        <v>0.068321923351566824</v>
      </c>
      <c r="W158" s="169">
        <f t="shared" si="759"/>
        <v>0.079853838672955743</v>
      </c>
      <c r="X158" s="170">
        <f t="shared" si="759"/>
        <v>0.19628371839891351</v>
      </c>
      <c r="Y158" s="169">
        <f t="shared" si="759"/>
        <v>0.26972036118917192</v>
      </c>
      <c r="Z158" s="169">
        <f t="shared" si="759"/>
        <v>0.25964815596098217</v>
      </c>
      <c r="AA158" s="169">
        <f t="shared" si="759"/>
        <v>0.25702027802786681</v>
      </c>
      <c r="AB158" s="169">
        <f t="shared" si="759"/>
        <v>0.20913195442600166</v>
      </c>
      <c r="AC158" s="169">
        <f t="shared" si="752"/>
        <v>0.14662398683769956</v>
      </c>
      <c r="AD158" s="169">
        <f t="shared" si="752"/>
        <v>0.10453836514134658</v>
      </c>
      <c r="AE158" s="169">
        <f t="shared" si="752"/>
        <v>0.14123565460701379</v>
      </c>
      <c r="AF158" s="169">
        <f t="shared" si="752"/>
        <v>0.094983173751260419</v>
      </c>
      <c r="AG158" s="169">
        <f t="shared" si="752"/>
        <v>0.092711348094361698</v>
      </c>
      <c r="AH158" s="169">
        <f t="shared" si="752"/>
        <v>0.10895438684915114</v>
      </c>
      <c r="AI158" s="169">
        <f t="shared" si="752"/>
        <v>0.17946022746682566</v>
      </c>
      <c r="AJ158" s="169">
        <f t="shared" si="752"/>
        <v>0.25248701334916296</v>
      </c>
      <c r="AK158" s="169">
        <f t="shared" si="752"/>
        <v>0.29217426840533667</v>
      </c>
      <c r="AL158" s="169">
        <f t="shared" si="752"/>
        <v>0.30563864278264319</v>
      </c>
      <c r="AM158" s="169">
        <f t="shared" si="752"/>
        <v>0.2904563096812266</v>
      </c>
      <c r="AN158" s="169">
        <f t="shared" si="752"/>
        <v>0.26095509455863147</v>
      </c>
      <c r="AO158" s="169">
        <f t="shared" si="752"/>
        <v>0.20830766416655019</v>
      </c>
      <c r="AP158" s="169">
        <f t="shared" si="752"/>
        <v>0.15314694893591163</v>
      </c>
      <c r="AQ158" s="169">
        <f t="shared" si="752"/>
        <v>0.15054530791742357</v>
      </c>
      <c r="AR158" s="169">
        <f t="shared" si="752"/>
        <v>0.091923386231222995</v>
      </c>
      <c r="AS158" s="169">
        <f t="shared" si="752"/>
        <v>0.097207390552956949</v>
      </c>
      <c r="AT158" s="169">
        <f t="shared" si="752"/>
        <v>0.14324215029219192</v>
      </c>
      <c r="AU158" s="169">
        <f t="shared" si="752"/>
        <v>0.13781469910086813</v>
      </c>
      <c r="AV158" s="169">
        <f t="shared" si="752"/>
        <v>0.23724074028477538</v>
      </c>
      <c r="AW158" s="169">
        <f t="shared" si="752"/>
        <v>0.30918771340994566</v>
      </c>
      <c r="AX158" s="169">
        <f t="shared" si="752"/>
        <v>0.34005163492756441</v>
      </c>
      <c r="AY158" s="169">
        <f t="shared" si="752"/>
        <v>0.39389560389691664</v>
      </c>
      <c r="AZ158" s="169">
        <f t="shared" si="752"/>
        <v>0.13102503866875054</v>
      </c>
      <c r="BA158" s="169">
        <f t="shared" si="752"/>
        <v>0.19397751154446152</v>
      </c>
      <c r="BB158" s="169">
        <f t="shared" si="752"/>
        <v>0.13265652186590804</v>
      </c>
      <c r="BC158" s="169">
        <f t="shared" si="752"/>
        <v>0.11395289946821981</v>
      </c>
      <c r="BD158" s="169">
        <f t="shared" si="752"/>
        <v>0.10413217344062416</v>
      </c>
      <c r="BE158" s="169">
        <f t="shared" si="752"/>
        <v>0.10240844455219146</v>
      </c>
      <c r="BF158" s="169">
        <f t="shared" si="752"/>
        <v>0.10563487963026454</v>
      </c>
      <c r="BG158" s="169">
        <f t="shared" si="752"/>
        <v>0.16398199050948703</v>
      </c>
      <c r="BH158" s="170">
        <f t="shared" si="752"/>
        <v>0.24121309371444571</v>
      </c>
      <c r="BI158" s="483">
        <f t="shared" si="753"/>
        <v>0.30798621399764486</v>
      </c>
      <c r="BJ158" s="546">
        <f t="shared" si="753"/>
        <v>0.28912954592482187</v>
      </c>
      <c r="BK158" s="170">
        <f t="shared" si="753"/>
        <v>0.3092969680639493</v>
      </c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2"/>
      <c r="BV158" s="169">
        <f t="shared" si="754"/>
        <v>-0.029149741733101753</v>
      </c>
      <c r="BW158" s="169">
        <f t="shared" si="754"/>
        <v>-0.027773242004029669</v>
      </c>
      <c r="BX158" s="169">
        <f t="shared" si="754"/>
        <v>-0.039025096561398687</v>
      </c>
      <c r="BY158" s="169">
        <f t="shared" si="754"/>
        <v>-0.059008210430562778</v>
      </c>
      <c r="BZ158" s="169">
        <f t="shared" si="754"/>
        <v>-0.046826878337554667</v>
      </c>
      <c r="CA158" s="169">
        <f t="shared" si="754"/>
        <v>-0.043119703495371545</v>
      </c>
      <c r="CB158" s="169">
        <f t="shared" si="754"/>
        <v>-0.029757273193567038</v>
      </c>
      <c r="CC158" s="169">
        <f t="shared" si="754"/>
        <v>-0.040822077633907841</v>
      </c>
      <c r="CD158" s="400">
        <f t="shared" si="754"/>
        <v>-0.029354285486852677</v>
      </c>
      <c r="CE158" s="169">
        <f t="shared" si="754"/>
        <v>-0.036405070700282316</v>
      </c>
      <c r="CF158" s="169">
        <f t="shared" si="755"/>
        <v>0.0082318555694191331</v>
      </c>
      <c r="CG158" s="169">
        <f t="shared" si="755"/>
        <v>0.020438031569689402</v>
      </c>
      <c r="CH158" s="169">
        <f t="shared" si="755"/>
        <v>-0.013703232347385325</v>
      </c>
      <c r="CI158" s="169">
        <f t="shared" si="755"/>
        <v>-0.020007933396368971</v>
      </c>
      <c r="CJ158" s="241">
        <f t="shared" si="755"/>
        <v>-0.010337249714121213</v>
      </c>
      <c r="CK158" s="241">
        <f t="shared" si="755"/>
        <v>0.095380887086568528</v>
      </c>
      <c r="CL158" s="241">
        <f t="shared" si="755"/>
        <v>0.037960129276402174</v>
      </c>
      <c r="CM158" s="241">
        <f t="shared" si="755"/>
        <v>0.048278676985055141</v>
      </c>
      <c r="CN158" s="241">
        <f t="shared" si="755"/>
        <v>0.040632463497584315</v>
      </c>
      <c r="CO158" s="241">
        <f t="shared" si="755"/>
        <v>0.099606388793869918</v>
      </c>
      <c r="CP158" s="400">
        <f t="shared" si="756"/>
        <v>0.056203294950249449</v>
      </c>
      <c r="CQ158" s="241">
        <f t="shared" si="756"/>
        <v>0.022453907216164748</v>
      </c>
      <c r="CR158" s="241">
        <f t="shared" si="756"/>
        <v>0.045990486821661014</v>
      </c>
      <c r="CS158" s="241">
        <f t="shared" si="756"/>
        <v>0.033436031653359788</v>
      </c>
      <c r="CT158" s="241">
        <f t="shared" si="756"/>
        <v>0.051823140132629814</v>
      </c>
      <c r="CU158" s="241">
        <f t="shared" si="756"/>
        <v>0.061683677328850633</v>
      </c>
      <c r="CV158" s="241">
        <f t="shared" si="756"/>
        <v>0.04860858379456505</v>
      </c>
      <c r="CW158" s="241">
        <f t="shared" si="756"/>
        <v>0.0093096533104097823</v>
      </c>
      <c r="CX158" s="241">
        <f t="shared" si="756"/>
        <v>-0.0030597875200374242</v>
      </c>
      <c r="CY158" s="241">
        <f t="shared" si="756"/>
        <v>0.0044960424585952508</v>
      </c>
      <c r="CZ158" s="241">
        <f t="shared" si="757"/>
        <v>0.034287763443040783</v>
      </c>
      <c r="DA158" s="241">
        <f t="shared" si="757"/>
        <v>-0.041645528365957529</v>
      </c>
      <c r="DB158" s="400">
        <f t="shared" si="757"/>
        <v>-0.015246273064387583</v>
      </c>
      <c r="DC158" s="400">
        <f t="shared" si="757"/>
        <v>0.017013445004608996</v>
      </c>
      <c r="DD158" s="400">
        <f t="shared" si="757"/>
        <v>0.034412992144921217</v>
      </c>
      <c r="DE158" s="400">
        <f t="shared" si="757"/>
        <v>0.10343929421569004</v>
      </c>
      <c r="DF158" s="400">
        <f t="shared" si="757"/>
        <v>-0.12993005588988094</v>
      </c>
      <c r="DG158" s="400">
        <f t="shared" si="757"/>
        <v>-0.014330152622088671</v>
      </c>
      <c r="DH158" s="400">
        <f t="shared" si="757"/>
        <v>-0.020490427070003592</v>
      </c>
      <c r="DI158" s="400">
        <f t="shared" si="757"/>
        <v>-0.036592408449203764</v>
      </c>
      <c r="DJ158" s="400">
        <f t="shared" si="758"/>
        <v>0.012208787209401162</v>
      </c>
      <c r="DK158" s="400">
        <f t="shared" si="758"/>
        <v>0.0052010539992345117</v>
      </c>
      <c r="DL158" s="400">
        <f t="shared" si="758"/>
        <v>-0.037607270661927386</v>
      </c>
      <c r="DM158" s="400">
        <f t="shared" si="758"/>
        <v>0.026167291408618898</v>
      </c>
      <c r="DN158" s="400">
        <f t="shared" si="758"/>
        <v>0.0039723534296703389</v>
      </c>
      <c r="DO158" s="400">
        <f t="shared" si="758"/>
        <v>-0.0012014994123007994</v>
      </c>
      <c r="DP158" s="400">
        <f t="shared" si="758"/>
        <v>-0.050922089002742532</v>
      </c>
      <c r="DQ158" s="400">
        <f t="shared" si="758"/>
        <v>-0.084598635832967339</v>
      </c>
      <c r="DR158" s="400"/>
      <c r="DS158" s="400"/>
      <c r="DT158" s="400"/>
      <c r="DU158" s="400"/>
      <c r="DV158" s="400"/>
      <c r="DW158" s="400"/>
      <c r="DX158" s="400"/>
      <c r="DY158" s="400"/>
      <c r="DZ158" s="400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60" ref="D159:AB159">(C68+C152+D96-D68-D152)/(C68+C152+D96-D152)</f>
        <v>0.78354862185985752</v>
      </c>
      <c r="E159" s="168">
        <f t="shared" si="760"/>
        <v>0.78679169062576493</v>
      </c>
      <c r="F159" s="168">
        <f t="shared" si="760"/>
        <v>0.69702341292933878</v>
      </c>
      <c r="G159" s="168">
        <f t="shared" si="760"/>
        <v>0.70532853711834298</v>
      </c>
      <c r="H159" s="169">
        <f t="shared" si="760"/>
        <v>0.72820805261165367</v>
      </c>
      <c r="I159" s="168">
        <f t="shared" si="760"/>
        <v>0.71720203472723321</v>
      </c>
      <c r="J159" s="169">
        <f t="shared" si="760"/>
        <v>0.7770593539016426</v>
      </c>
      <c r="K159" s="168">
        <f t="shared" si="760"/>
        <v>0.77434177143225802</v>
      </c>
      <c r="L159" s="170">
        <f t="shared" si="760"/>
        <v>0.90822982518094619</v>
      </c>
      <c r="M159" s="169">
        <f t="shared" si="760"/>
        <v>0.88430141428523823</v>
      </c>
      <c r="N159" s="169">
        <f t="shared" si="760"/>
        <v>0.79379184741440467</v>
      </c>
      <c r="O159" s="169">
        <f t="shared" si="760"/>
        <v>0.7935223140706914</v>
      </c>
      <c r="P159" s="169">
        <f t="shared" si="760"/>
        <v>0.63389828515898039</v>
      </c>
      <c r="Q159" s="169">
        <f t="shared" si="760"/>
        <v>0.6965882038746386</v>
      </c>
      <c r="R159" s="169">
        <f t="shared" si="760"/>
        <v>0.57046598523894299</v>
      </c>
      <c r="S159" s="169">
        <f t="shared" si="760"/>
        <v>0.52500001963363585</v>
      </c>
      <c r="T159" s="169">
        <f t="shared" si="760"/>
        <v>0.44930691600868944</v>
      </c>
      <c r="U159" s="169">
        <f t="shared" si="760"/>
        <v>0.47819099485325117</v>
      </c>
      <c r="V159" s="169">
        <f t="shared" si="760"/>
        <v>0.50306558122795286</v>
      </c>
      <c r="W159" s="169">
        <f t="shared" si="760"/>
        <v>0.60904983469286089</v>
      </c>
      <c r="X159" s="170">
        <f t="shared" si="760"/>
        <v>0.72525022495653235</v>
      </c>
      <c r="Y159" s="169">
        <f t="shared" si="760"/>
        <v>0.76952133488132191</v>
      </c>
      <c r="Z159" s="169">
        <f t="shared" si="760"/>
        <v>0.78269878966879036</v>
      </c>
      <c r="AA159" s="169">
        <f t="shared" si="760"/>
        <v>0.83226800112336097</v>
      </c>
      <c r="AB159" s="169">
        <f t="shared" si="760"/>
        <v>0.7709827113123402</v>
      </c>
      <c r="AC159" s="169">
        <f t="shared" si="752"/>
        <v>0.69176585073942809</v>
      </c>
      <c r="AD159" s="169">
        <f t="shared" si="752"/>
        <v>0.5500004379114527</v>
      </c>
      <c r="AE159" s="169">
        <f t="shared" si="752"/>
        <v>0.53385721704655142</v>
      </c>
      <c r="AF159" s="169">
        <f t="shared" si="752"/>
        <v>0.532027381569668</v>
      </c>
      <c r="AG159" s="169">
        <f t="shared" si="752"/>
        <v>0.55065424063417212</v>
      </c>
      <c r="AH159" s="169">
        <f t="shared" si="752"/>
        <v>0.53363049795824669</v>
      </c>
      <c r="AI159" s="169">
        <f t="shared" si="752"/>
        <v>0.63925577203331374</v>
      </c>
      <c r="AJ159" s="169">
        <f t="shared" si="752"/>
        <v>0.75747594308280419</v>
      </c>
      <c r="AK159" s="169">
        <f t="shared" si="752"/>
        <v>0.70795080316213721</v>
      </c>
      <c r="AL159" s="169">
        <f t="shared" si="752"/>
        <v>0.78937041854182721</v>
      </c>
      <c r="AM159" s="169">
        <f t="shared" si="752"/>
        <v>0.760115694808292</v>
      </c>
      <c r="AN159" s="169">
        <f t="shared" si="752"/>
        <v>0.78622642824407973</v>
      </c>
      <c r="AO159" s="169">
        <f t="shared" si="752"/>
        <v>0.68864306353455795</v>
      </c>
      <c r="AP159" s="169">
        <f t="shared" si="752"/>
        <v>0.59869537374835058</v>
      </c>
      <c r="AQ159" s="169">
        <f t="shared" si="752"/>
        <v>0.61890632877968943</v>
      </c>
      <c r="AR159" s="169">
        <f t="shared" si="752"/>
        <v>0.63575166062547073</v>
      </c>
      <c r="AS159" s="169">
        <f t="shared" si="752"/>
        <v>0.57571043980189773</v>
      </c>
      <c r="AT159" s="169">
        <f t="shared" si="752"/>
        <v>0.63911337152210002</v>
      </c>
      <c r="AU159" s="169">
        <f t="shared" si="752"/>
        <v>0.71268807401506917</v>
      </c>
      <c r="AV159" s="169">
        <f t="shared" si="752"/>
        <v>0.71011947705772382</v>
      </c>
      <c r="AW159" s="169">
        <f t="shared" si="752"/>
        <v>0.84431650902156763</v>
      </c>
      <c r="AX159" s="169">
        <f t="shared" si="752"/>
        <v>0.83675934687311648</v>
      </c>
      <c r="AY159" s="169">
        <f t="shared" si="752"/>
        <v>0.77967510666403539</v>
      </c>
      <c r="AZ159" s="169">
        <f t="shared" si="752"/>
        <v>0.7879306772840623</v>
      </c>
      <c r="BA159" s="169">
        <f t="shared" si="752"/>
        <v>0.67683514480555851</v>
      </c>
      <c r="BB159" s="169">
        <f t="shared" si="752"/>
        <v>0.57483356994401569</v>
      </c>
      <c r="BC159" s="169">
        <f t="shared" si="752"/>
        <v>0.56814493214471806</v>
      </c>
      <c r="BD159" s="169">
        <f t="shared" si="752"/>
        <v>0.52521401994891903</v>
      </c>
      <c r="BE159" s="169">
        <f t="shared" si="752"/>
        <v>0.5478436484411271</v>
      </c>
      <c r="BF159" s="169">
        <f t="shared" si="752"/>
        <v>0.56560807900762089</v>
      </c>
      <c r="BG159" s="169">
        <f t="shared" si="752"/>
        <v>0.68267917474894968</v>
      </c>
      <c r="BH159" s="170">
        <f t="shared" si="752"/>
        <v>0.75744121606923343</v>
      </c>
      <c r="BI159" s="483">
        <f t="shared" si="753"/>
        <v>0.8309401020443461</v>
      </c>
      <c r="BJ159" s="546">
        <f t="shared" si="753"/>
        <v>0.81017921677927973</v>
      </c>
      <c r="BK159" s="170">
        <f t="shared" si="753"/>
        <v>0.79268843404259448</v>
      </c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2"/>
      <c r="BV159" s="169">
        <f t="shared" si="754"/>
        <v>-0.14965033670087713</v>
      </c>
      <c r="BW159" s="169">
        <f t="shared" si="754"/>
        <v>-0.090203486751126327</v>
      </c>
      <c r="BX159" s="169">
        <f t="shared" si="754"/>
        <v>-0.1265574276903958</v>
      </c>
      <c r="BY159" s="169">
        <f t="shared" si="754"/>
        <v>-0.18032851748470713</v>
      </c>
      <c r="BZ159" s="169">
        <f t="shared" si="754"/>
        <v>-0.27890113660296423</v>
      </c>
      <c r="CA159" s="169">
        <f t="shared" si="754"/>
        <v>-0.23901103987398203</v>
      </c>
      <c r="CB159" s="169">
        <f t="shared" si="754"/>
        <v>-0.27399377267368974</v>
      </c>
      <c r="CC159" s="169">
        <f t="shared" si="754"/>
        <v>-0.16529193673939713</v>
      </c>
      <c r="CD159" s="400">
        <f t="shared" si="754"/>
        <v>-0.18297960022441384</v>
      </c>
      <c r="CE159" s="169">
        <f t="shared" si="754"/>
        <v>-0.11478007940391632</v>
      </c>
      <c r="CF159" s="169">
        <f t="shared" si="755"/>
        <v>-0.01109305774561431</v>
      </c>
      <c r="CG159" s="169">
        <f t="shared" si="755"/>
        <v>0.038745687052669564</v>
      </c>
      <c r="CH159" s="169">
        <f t="shared" si="755"/>
        <v>0.13708442615335981</v>
      </c>
      <c r="CI159" s="169">
        <f t="shared" si="755"/>
        <v>-0.0048223531352105109</v>
      </c>
      <c r="CJ159" s="241">
        <f t="shared" si="755"/>
        <v>-0.020465547327490285</v>
      </c>
      <c r="CK159" s="241">
        <f t="shared" si="755"/>
        <v>0.0088571974129155739</v>
      </c>
      <c r="CL159" s="241">
        <f t="shared" si="755"/>
        <v>0.082720465560978562</v>
      </c>
      <c r="CM159" s="241">
        <f t="shared" si="755"/>
        <v>0.072463245780920948</v>
      </c>
      <c r="CN159" s="241">
        <f t="shared" si="755"/>
        <v>0.030564916730293823</v>
      </c>
      <c r="CO159" s="241">
        <f t="shared" si="755"/>
        <v>0.030205937340452849</v>
      </c>
      <c r="CP159" s="400">
        <f t="shared" si="756"/>
        <v>0.032225718126271841</v>
      </c>
      <c r="CQ159" s="241">
        <f t="shared" si="756"/>
        <v>-0.061570531719184696</v>
      </c>
      <c r="CR159" s="241">
        <f t="shared" si="756"/>
        <v>0.00667162887303685</v>
      </c>
      <c r="CS159" s="241">
        <f t="shared" si="756"/>
        <v>-0.07215230631506897</v>
      </c>
      <c r="CT159" s="241">
        <f t="shared" si="756"/>
        <v>0.015243716931739537</v>
      </c>
      <c r="CU159" s="241">
        <f t="shared" si="756"/>
        <v>-0.0031227872048701366</v>
      </c>
      <c r="CV159" s="241">
        <f t="shared" si="756"/>
        <v>0.048694935836897879</v>
      </c>
      <c r="CW159" s="241">
        <f t="shared" si="756"/>
        <v>0.085049111733138005</v>
      </c>
      <c r="CX159" s="241">
        <f t="shared" si="756"/>
        <v>0.10372427905580273</v>
      </c>
      <c r="CY159" s="241">
        <f t="shared" si="756"/>
        <v>0.025056199167725612</v>
      </c>
      <c r="CZ159" s="241">
        <f t="shared" si="757"/>
        <v>0.10548287356385333</v>
      </c>
      <c r="DA159" s="241">
        <f t="shared" si="757"/>
        <v>0.073432301981755432</v>
      </c>
      <c r="DB159" s="400">
        <f t="shared" si="757"/>
        <v>-0.047356466025080368</v>
      </c>
      <c r="DC159" s="400">
        <f t="shared" si="757"/>
        <v>0.13636570585943042</v>
      </c>
      <c r="DD159" s="400">
        <f t="shared" si="757"/>
        <v>0.047388928331289271</v>
      </c>
      <c r="DE159" s="400">
        <f t="shared" si="757"/>
        <v>0.019559411855743392</v>
      </c>
      <c r="DF159" s="400">
        <f t="shared" si="757"/>
        <v>0.0017042490399825638</v>
      </c>
      <c r="DG159" s="400">
        <f t="shared" si="757"/>
        <v>-0.011807918728999445</v>
      </c>
      <c r="DH159" s="400">
        <f t="shared" si="757"/>
        <v>-0.023861803804334891</v>
      </c>
      <c r="DI159" s="400">
        <f t="shared" si="757"/>
        <v>-0.050761396634971367</v>
      </c>
      <c r="DJ159" s="400">
        <f t="shared" si="758"/>
        <v>-0.1105376406765517</v>
      </c>
      <c r="DK159" s="400">
        <f t="shared" si="758"/>
        <v>-0.027866791360770637</v>
      </c>
      <c r="DL159" s="400">
        <f t="shared" si="758"/>
        <v>-0.073505292514479126</v>
      </c>
      <c r="DM159" s="400">
        <f t="shared" si="758"/>
        <v>-0.030008899266119493</v>
      </c>
      <c r="DN159" s="400">
        <f t="shared" si="758"/>
        <v>0.0473217390115096</v>
      </c>
      <c r="DO159" s="400">
        <f t="shared" si="758"/>
        <v>-0.013376406977221533</v>
      </c>
      <c r="DP159" s="400">
        <f t="shared" si="758"/>
        <v>-0.026580130093836751</v>
      </c>
      <c r="DQ159" s="400">
        <f t="shared" si="758"/>
        <v>0.013013327378559092</v>
      </c>
      <c r="DR159" s="400"/>
      <c r="DS159" s="400"/>
      <c r="DT159" s="400"/>
      <c r="DU159" s="400"/>
      <c r="DV159" s="400"/>
      <c r="DW159" s="400"/>
      <c r="DX159" s="400"/>
      <c r="DY159" s="400"/>
      <c r="DZ159" s="400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61" ref="D160:AB160">(C69+C153+D97-D69-D153)/(C69+C153+D97-D153)</f>
        <v>0.75237096487029054</v>
      </c>
      <c r="E160" s="168">
        <f t="shared" si="761"/>
        <v>0.74632014816657055</v>
      </c>
      <c r="F160" s="168">
        <f t="shared" si="761"/>
        <v>0.69988562374264462</v>
      </c>
      <c r="G160" s="168">
        <f t="shared" si="761"/>
        <v>0.57956635703909232</v>
      </c>
      <c r="H160" s="169">
        <f t="shared" si="761"/>
        <v>0.48552635815650064</v>
      </c>
      <c r="I160" s="168">
        <f t="shared" si="761"/>
        <v>0.46634907135580689</v>
      </c>
      <c r="J160" s="169">
        <f t="shared" si="761"/>
        <v>0.5715065030498151</v>
      </c>
      <c r="K160" s="168">
        <f t="shared" si="761"/>
        <v>0.58870355233164928</v>
      </c>
      <c r="L160" s="170">
        <f t="shared" si="761"/>
        <v>0.64472015262855553</v>
      </c>
      <c r="M160" s="169">
        <f t="shared" si="761"/>
        <v>0.82221237366662947</v>
      </c>
      <c r="N160" s="169">
        <f t="shared" si="761"/>
        <v>0.76770886876332867</v>
      </c>
      <c r="O160" s="169">
        <f t="shared" si="761"/>
        <v>0.76101883519500668</v>
      </c>
      <c r="P160" s="169">
        <f t="shared" si="761"/>
        <v>0.64868608718043874</v>
      </c>
      <c r="Q160" s="169">
        <f t="shared" si="761"/>
        <v>0.6799815026601026</v>
      </c>
      <c r="R160" s="169">
        <f t="shared" si="761"/>
        <v>0.59199050565569022</v>
      </c>
      <c r="S160" s="169">
        <f t="shared" si="761"/>
        <v>0.58354116869700579</v>
      </c>
      <c r="T160" s="169">
        <f t="shared" si="761"/>
        <v>0.45964409853090188</v>
      </c>
      <c r="U160" s="169">
        <f t="shared" si="761"/>
        <v>0.48957106497341107</v>
      </c>
      <c r="V160" s="169">
        <f t="shared" si="761"/>
        <v>0.68972888966873047</v>
      </c>
      <c r="W160" s="169">
        <f t="shared" si="761"/>
        <v>0.58470893243845379</v>
      </c>
      <c r="X160" s="170">
        <f t="shared" si="761"/>
        <v>0.72971456246119737</v>
      </c>
      <c r="Y160" s="169">
        <f t="shared" si="761"/>
        <v>0.75152488410502771</v>
      </c>
      <c r="Z160" s="169">
        <f t="shared" si="761"/>
        <v>0.74862410283132719</v>
      </c>
      <c r="AA160" s="169">
        <f t="shared" si="761"/>
        <v>0.82110199855221599</v>
      </c>
      <c r="AB160" s="169">
        <f t="shared" si="761"/>
        <v>0.82484562796461802</v>
      </c>
      <c r="AC160" s="169">
        <f t="shared" si="752"/>
        <v>0.7201924517065611</v>
      </c>
      <c r="AD160" s="169">
        <f t="shared" si="752"/>
        <v>0.51523131136382527</v>
      </c>
      <c r="AE160" s="169">
        <f t="shared" si="752"/>
        <v>0.61264215811463341</v>
      </c>
      <c r="AF160" s="169">
        <f t="shared" si="752"/>
        <v>0.56634996927480408</v>
      </c>
      <c r="AG160" s="169">
        <f t="shared" si="752"/>
        <v>0.50542281750495077</v>
      </c>
      <c r="AH160" s="169">
        <f t="shared" si="752"/>
        <v>0.57953686067109822</v>
      </c>
      <c r="AI160" s="169">
        <f t="shared" si="752"/>
        <v>0.64012020745480103</v>
      </c>
      <c r="AJ160" s="169">
        <f t="shared" si="752"/>
        <v>0.65094807205347605</v>
      </c>
      <c r="AK160" s="169">
        <f t="shared" si="752"/>
        <v>0.66252442985879045</v>
      </c>
      <c r="AL160" s="169">
        <f t="shared" si="752"/>
        <v>0.7531542948037081</v>
      </c>
      <c r="AM160" s="169">
        <f t="shared" si="752"/>
        <v>0.7722505125241601</v>
      </c>
      <c r="AN160" s="169">
        <f t="shared" si="752"/>
        <v>0.80105678854610363</v>
      </c>
      <c r="AO160" s="169">
        <f t="shared" si="752"/>
        <v>0.71136373365643191</v>
      </c>
      <c r="AP160" s="169">
        <f t="shared" si="752"/>
        <v>0.68630379547039944</v>
      </c>
      <c r="AQ160" s="169">
        <f t="shared" si="752"/>
        <v>0.72648084572882843</v>
      </c>
      <c r="AR160" s="169">
        <f t="shared" si="752"/>
        <v>0.59277040569040729</v>
      </c>
      <c r="AS160" s="169">
        <f t="shared" si="752"/>
        <v>0.54624873791751016</v>
      </c>
      <c r="AT160" s="169">
        <f t="shared" si="752"/>
        <v>0.63375762642119549</v>
      </c>
      <c r="AU160" s="169">
        <f t="shared" si="752"/>
        <v>0.66746755701146532</v>
      </c>
      <c r="AV160" s="169">
        <f t="shared" si="752"/>
        <v>0.70341672192367943</v>
      </c>
      <c r="AW160" s="169">
        <f t="shared" si="752"/>
        <v>0.81880073279123133</v>
      </c>
      <c r="AX160" s="169">
        <f t="shared" si="752"/>
        <v>0.8480343974336404</v>
      </c>
      <c r="AY160" s="169">
        <f t="shared" si="752"/>
        <v>0.77089881787197101</v>
      </c>
      <c r="AZ160" s="169">
        <f t="shared" si="752"/>
        <v>0.80408479150516432</v>
      </c>
      <c r="BA160" s="169">
        <f t="shared" si="752"/>
        <v>0.71643317703134946</v>
      </c>
      <c r="BB160" s="169">
        <f t="shared" si="752"/>
        <v>0.63416151144321553</v>
      </c>
      <c r="BC160" s="169">
        <f t="shared" si="752"/>
        <v>0.63293207522086081</v>
      </c>
      <c r="BD160" s="169">
        <f t="shared" si="752"/>
        <v>0.49518023820824009</v>
      </c>
      <c r="BE160" s="169">
        <f t="shared" si="752"/>
        <v>0.50518182308408732</v>
      </c>
      <c r="BF160" s="169">
        <f t="shared" si="752"/>
        <v>0.51122735991776491</v>
      </c>
      <c r="BG160" s="169">
        <f t="shared" si="752"/>
        <v>0.56754677450623603</v>
      </c>
      <c r="BH160" s="170">
        <f t="shared" si="752"/>
        <v>0.6378599258838038</v>
      </c>
      <c r="BI160" s="483">
        <f t="shared" si="753"/>
        <v>0.7701501909794416</v>
      </c>
      <c r="BJ160" s="546">
        <f t="shared" si="753"/>
        <v>0.77632373326147786</v>
      </c>
      <c r="BK160" s="170">
        <f t="shared" si="753"/>
        <v>0.78099649309476049</v>
      </c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2"/>
      <c r="BV160" s="169">
        <f t="shared" si="754"/>
        <v>-0.1036848776898518</v>
      </c>
      <c r="BW160" s="169">
        <f t="shared" si="754"/>
        <v>-0.066338645506467953</v>
      </c>
      <c r="BX160" s="169">
        <f t="shared" si="754"/>
        <v>-0.1078951180869544</v>
      </c>
      <c r="BY160" s="169">
        <f t="shared" si="754"/>
        <v>0.0039748116579134685</v>
      </c>
      <c r="BZ160" s="169">
        <f t="shared" si="754"/>
        <v>-0.025882259625598758</v>
      </c>
      <c r="CA160" s="169">
        <f t="shared" si="754"/>
        <v>0.023221993617604186</v>
      </c>
      <c r="CB160" s="169">
        <f t="shared" si="754"/>
        <v>0.11822238661891538</v>
      </c>
      <c r="CC160" s="169">
        <f t="shared" si="754"/>
        <v>-0.0039946198931954946</v>
      </c>
      <c r="CD160" s="400">
        <f t="shared" si="754"/>
        <v>0.084994409832641837</v>
      </c>
      <c r="CE160" s="169">
        <f t="shared" si="754"/>
        <v>-0.070687489561601757</v>
      </c>
      <c r="CF160" s="169">
        <f t="shared" si="755"/>
        <v>-0.01908476593200148</v>
      </c>
      <c r="CG160" s="169">
        <f t="shared" si="755"/>
        <v>0.060083163357209313</v>
      </c>
      <c r="CH160" s="169">
        <f t="shared" si="755"/>
        <v>0.17615954078417928</v>
      </c>
      <c r="CI160" s="169">
        <f t="shared" si="755"/>
        <v>0.0402109490464585</v>
      </c>
      <c r="CJ160" s="241">
        <f t="shared" si="755"/>
        <v>-0.076759194291864952</v>
      </c>
      <c r="CK160" s="241">
        <f t="shared" si="755"/>
        <v>0.029100989417627621</v>
      </c>
      <c r="CL160" s="241">
        <f t="shared" si="755"/>
        <v>0.1067058707439022</v>
      </c>
      <c r="CM160" s="241">
        <f t="shared" si="755"/>
        <v>0.015851752531539698</v>
      </c>
      <c r="CN160" s="241">
        <f t="shared" si="755"/>
        <v>-0.11019202899763225</v>
      </c>
      <c r="CO160" s="241">
        <f t="shared" si="755"/>
        <v>0.055411275016347239</v>
      </c>
      <c r="CP160" s="400">
        <f t="shared" si="756"/>
        <v>-0.078766490407721323</v>
      </c>
      <c r="CQ160" s="241">
        <f t="shared" si="756"/>
        <v>-0.089000454246237259</v>
      </c>
      <c r="CR160" s="241">
        <f t="shared" si="756"/>
        <v>0.0045301919723809148</v>
      </c>
      <c r="CS160" s="241">
        <f t="shared" si="756"/>
        <v>-0.04885148602805589</v>
      </c>
      <c r="CT160" s="241">
        <f t="shared" si="756"/>
        <v>-0.023788839418514396</v>
      </c>
      <c r="CU160" s="241">
        <f t="shared" si="756"/>
        <v>-0.0088287180501291918</v>
      </c>
      <c r="CV160" s="241">
        <f t="shared" si="756"/>
        <v>0.17107248410657416</v>
      </c>
      <c r="CW160" s="241">
        <f t="shared" si="756"/>
        <v>0.11383868761419502</v>
      </c>
      <c r="CX160" s="241">
        <f t="shared" si="756"/>
        <v>0.02642043641560321</v>
      </c>
      <c r="CY160" s="241">
        <f t="shared" si="756"/>
        <v>0.040825920412559391</v>
      </c>
      <c r="CZ160" s="241">
        <f t="shared" si="757"/>
        <v>0.054220765750097266</v>
      </c>
      <c r="DA160" s="241">
        <f t="shared" si="757"/>
        <v>0.027347349556664291</v>
      </c>
      <c r="DB160" s="400">
        <f t="shared" si="757"/>
        <v>0.052468649870203388</v>
      </c>
      <c r="DC160" s="400">
        <f t="shared" si="757"/>
        <v>0.15627630293244088</v>
      </c>
      <c r="DD160" s="400">
        <f t="shared" si="757"/>
        <v>0.094880102629932295</v>
      </c>
      <c r="DE160" s="400">
        <f t="shared" si="757"/>
        <v>-0.0013516946521890949</v>
      </c>
      <c r="DF160" s="400">
        <f t="shared" si="757"/>
        <v>0.0030280029590606938</v>
      </c>
      <c r="DG160" s="400">
        <f t="shared" si="757"/>
        <v>0.0050694433749175483</v>
      </c>
      <c r="DH160" s="400">
        <f t="shared" si="757"/>
        <v>-0.052142284027183905</v>
      </c>
      <c r="DI160" s="400">
        <f t="shared" si="757"/>
        <v>-0.093548770507967616</v>
      </c>
      <c r="DJ160" s="400">
        <f t="shared" si="758"/>
        <v>-0.0975901674821672</v>
      </c>
      <c r="DK160" s="400">
        <f t="shared" si="758"/>
        <v>-0.041066914833422841</v>
      </c>
      <c r="DL160" s="400">
        <f t="shared" si="758"/>
        <v>-0.12253026650343057</v>
      </c>
      <c r="DM160" s="400">
        <f t="shared" si="758"/>
        <v>-0.099920782505229289</v>
      </c>
      <c r="DN160" s="400">
        <f t="shared" si="758"/>
        <v>-0.065556796039875631</v>
      </c>
      <c r="DO160" s="400">
        <f t="shared" si="758"/>
        <v>-0.048650541811789738</v>
      </c>
      <c r="DP160" s="400">
        <f t="shared" si="758"/>
        <v>-0.071710664172162542</v>
      </c>
      <c r="DQ160" s="400">
        <f t="shared" si="758"/>
        <v>0.010097675222789482</v>
      </c>
      <c r="DR160" s="400"/>
      <c r="DS160" s="400"/>
      <c r="DT160" s="400"/>
      <c r="DU160" s="400"/>
      <c r="DV160" s="400"/>
      <c r="DW160" s="400"/>
      <c r="DX160" s="400"/>
      <c r="DY160" s="400"/>
      <c r="DZ160" s="400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62" ref="D161:AB161">(C70+C154+D98-D70-D154)/(C70+C154+D98-D154)</f>
        <v>0.83693711794431502</v>
      </c>
      <c r="E161" s="168">
        <f t="shared" si="762"/>
        <v>0.78625377546100617</v>
      </c>
      <c r="F161" s="168">
        <f t="shared" si="762"/>
        <v>0.84728575660174998</v>
      </c>
      <c r="G161" s="168">
        <f t="shared" si="762"/>
        <v>0.76473608986946517</v>
      </c>
      <c r="H161" s="169">
        <f t="shared" si="762"/>
        <v>0.90992749052651289</v>
      </c>
      <c r="I161" s="168">
        <f t="shared" si="762"/>
        <v>0.89662824368739535</v>
      </c>
      <c r="J161" s="169">
        <f t="shared" si="762"/>
        <v>0.93304175188887162</v>
      </c>
      <c r="K161" s="168">
        <f t="shared" si="762"/>
        <v>0.8412005518120268</v>
      </c>
      <c r="L161" s="170">
        <f t="shared" si="762"/>
        <v>0.87346688178956444</v>
      </c>
      <c r="M161" s="169">
        <f t="shared" si="762"/>
        <v>0.931175263017196</v>
      </c>
      <c r="N161" s="169">
        <f t="shared" si="762"/>
        <v>0.88363987228937202</v>
      </c>
      <c r="O161" s="169">
        <f t="shared" si="762"/>
        <v>0.80526017830413477</v>
      </c>
      <c r="P161" s="169">
        <f t="shared" si="762"/>
        <v>0.77990162277396791</v>
      </c>
      <c r="Q161" s="169">
        <f t="shared" si="762"/>
        <v>0.8574533420807231</v>
      </c>
      <c r="R161" s="169">
        <f t="shared" si="762"/>
        <v>0.84465175166703355</v>
      </c>
      <c r="S161" s="169">
        <f t="shared" si="762"/>
        <v>0.80420675453910007</v>
      </c>
      <c r="T161" s="169">
        <f t="shared" si="762"/>
        <v>0.57868226252761645</v>
      </c>
      <c r="U161" s="169">
        <f t="shared" si="762"/>
        <v>0.74055072876245698</v>
      </c>
      <c r="V161" s="169">
        <f t="shared" si="762"/>
        <v>0.69155652493905151</v>
      </c>
      <c r="W161" s="169">
        <f t="shared" si="762"/>
        <v>0.7113363842250342</v>
      </c>
      <c r="X161" s="170">
        <f t="shared" si="762"/>
        <v>0.77880200538253219</v>
      </c>
      <c r="Y161" s="169">
        <f t="shared" si="762"/>
        <v>0.8224965748032651</v>
      </c>
      <c r="Z161" s="169">
        <f t="shared" si="762"/>
        <v>0.77368752917364547</v>
      </c>
      <c r="AA161" s="169">
        <f t="shared" si="762"/>
        <v>0.8247748233467197</v>
      </c>
      <c r="AB161" s="169">
        <f t="shared" si="762"/>
        <v>0.82137204478035353</v>
      </c>
      <c r="AC161" s="169">
        <f t="shared" si="752"/>
        <v>0.68433614348663951</v>
      </c>
      <c r="AD161" s="169">
        <f t="shared" si="752"/>
        <v>0.57571649358070986</v>
      </c>
      <c r="AE161" s="169">
        <f t="shared" si="752"/>
        <v>0.59335798663309081</v>
      </c>
      <c r="AF161" s="169">
        <f t="shared" si="752"/>
        <v>0.60661334702423453</v>
      </c>
      <c r="AG161" s="169">
        <f t="shared" si="752"/>
        <v>0.53870718680601437</v>
      </c>
      <c r="AH161" s="169">
        <f t="shared" si="752"/>
        <v>0.57951615402066081</v>
      </c>
      <c r="AI161" s="169">
        <f t="shared" si="752"/>
        <v>0.6576401257256077</v>
      </c>
      <c r="AJ161" s="169">
        <f t="shared" si="752"/>
        <v>0.63492255574679302</v>
      </c>
      <c r="AK161" s="169">
        <f t="shared" si="752"/>
        <v>0.68384299272033444</v>
      </c>
      <c r="AL161" s="169">
        <f t="shared" si="752"/>
        <v>0.78015414239800318</v>
      </c>
      <c r="AM161" s="169">
        <f t="shared" si="752"/>
        <v>0.65803163142116494</v>
      </c>
      <c r="AN161" s="169">
        <f t="shared" si="752"/>
        <v>0.76514508614992305</v>
      </c>
      <c r="AO161" s="169">
        <f t="shared" si="752"/>
        <v>0.708167240160264</v>
      </c>
      <c r="AP161" s="169">
        <f t="shared" si="752"/>
        <v>0.50926985817329362</v>
      </c>
      <c r="AQ161" s="169">
        <f t="shared" si="752"/>
        <v>0.72322993364344956</v>
      </c>
      <c r="AR161" s="169">
        <f t="shared" si="752"/>
        <v>0.76094847777256192</v>
      </c>
      <c r="AS161" s="169">
        <f t="shared" si="752"/>
        <v>0.70484591915008965</v>
      </c>
      <c r="AT161" s="169">
        <f t="shared" si="752"/>
        <v>0.88707757041800772</v>
      </c>
      <c r="AU161" s="169">
        <f t="shared" si="752"/>
        <v>0.49551547305714633</v>
      </c>
      <c r="AV161" s="169">
        <f t="shared" si="752"/>
        <v>0.66168998163176806</v>
      </c>
      <c r="AW161" s="169">
        <f t="shared" si="752"/>
        <v>0.83317562755255392</v>
      </c>
      <c r="AX161" s="169">
        <f t="shared" si="752"/>
        <v>0.85422133621374341</v>
      </c>
      <c r="AY161" s="169">
        <f t="shared" si="752"/>
        <v>0.8938933424208888</v>
      </c>
      <c r="AZ161" s="169">
        <f t="shared" si="752"/>
        <v>0.88873246411956353</v>
      </c>
      <c r="BA161" s="169">
        <f t="shared" si="752"/>
        <v>0.86933639908766314</v>
      </c>
      <c r="BB161" s="169">
        <f t="shared" si="752"/>
        <v>0.92813015177193703</v>
      </c>
      <c r="BC161" s="169">
        <f t="shared" si="752"/>
        <v>0.84576237956531486</v>
      </c>
      <c r="BD161" s="169">
        <f t="shared" si="752"/>
        <v>0.75882508065487686</v>
      </c>
      <c r="BE161" s="169">
        <f t="shared" si="752"/>
        <v>0.97964895237930028</v>
      </c>
      <c r="BF161" s="169">
        <f t="shared" si="752"/>
        <v>0.93741609871953735</v>
      </c>
      <c r="BG161" s="169">
        <f>(BF70+BF154+BG98-BG70-BG154)/(BF70+BF154+BG98-BG154)</f>
        <v>0.96541896047299358</v>
      </c>
      <c r="BH161" s="170">
        <f>(BG70+BG154+BH98-BH70-BH154)/(BG70+BG154+BH98-BH154)</f>
        <v>0.96303356709146071</v>
      </c>
      <c r="BI161" s="483">
        <f t="shared" si="753"/>
        <v>0.87918225496046876</v>
      </c>
      <c r="BJ161" s="546">
        <f>(BI70+BI154+BJ98-BJ70-BJ154)/(BI70+BI154+BJ98-BJ154)</f>
        <v>0.84690941347006776</v>
      </c>
      <c r="BK161" s="170">
        <f>(BJ70+BJ154+BK98-BK70-BK154)/(BJ70+BJ154+BK98-BK154)</f>
        <v>0.90659837456316295</v>
      </c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2"/>
      <c r="BV161" s="169">
        <f t="shared" si="754"/>
        <v>-0.057035495170347117</v>
      </c>
      <c r="BW161" s="169">
        <f t="shared" si="754"/>
        <v>0.071199566619716936</v>
      </c>
      <c r="BX161" s="169">
        <f t="shared" si="754"/>
        <v>-0.0026340049347164385</v>
      </c>
      <c r="BY161" s="169">
        <f t="shared" si="754"/>
        <v>0.039470664669634892</v>
      </c>
      <c r="BZ161" s="169">
        <f t="shared" si="754"/>
        <v>-0.33124522799889644</v>
      </c>
      <c r="CA161" s="169">
        <f t="shared" si="754"/>
        <v>-0.15607751492493838</v>
      </c>
      <c r="CB161" s="169">
        <f t="shared" si="754"/>
        <v>-0.24148522694982011</v>
      </c>
      <c r="CC161" s="169">
        <f t="shared" si="754"/>
        <v>-0.1298641675869926</v>
      </c>
      <c r="CD161" s="400">
        <f t="shared" si="754"/>
        <v>-0.09466487640703225</v>
      </c>
      <c r="CE161" s="169">
        <f t="shared" si="754"/>
        <v>-0.1086786882139309</v>
      </c>
      <c r="CF161" s="169">
        <f t="shared" si="755"/>
        <v>-0.10995234311572655</v>
      </c>
      <c r="CG161" s="169">
        <f t="shared" si="755"/>
        <v>0.019514645042584933</v>
      </c>
      <c r="CH161" s="169">
        <f t="shared" si="755"/>
        <v>0.041470422006385621</v>
      </c>
      <c r="CI161" s="169">
        <f t="shared" si="755"/>
        <v>-0.17311719859408359</v>
      </c>
      <c r="CJ161" s="241">
        <f t="shared" si="755"/>
        <v>-0.26893525808632368</v>
      </c>
      <c r="CK161" s="241">
        <f t="shared" si="755"/>
        <v>-0.21084876790600926</v>
      </c>
      <c r="CL161" s="241">
        <f t="shared" si="755"/>
        <v>0.027931084496618075</v>
      </c>
      <c r="CM161" s="241">
        <f t="shared" si="755"/>
        <v>-0.20184354195644261</v>
      </c>
      <c r="CN161" s="241">
        <f t="shared" si="755"/>
        <v>-0.1120403709183907</v>
      </c>
      <c r="CO161" s="241">
        <f t="shared" si="755"/>
        <v>-0.053696258499426497</v>
      </c>
      <c r="CP161" s="400">
        <f t="shared" si="756"/>
        <v>-0.14387944963573918</v>
      </c>
      <c r="CQ161" s="241">
        <f t="shared" si="756"/>
        <v>-0.13865358208293066</v>
      </c>
      <c r="CR161" s="241">
        <f t="shared" si="756"/>
        <v>0.006466613224357709</v>
      </c>
      <c r="CS161" s="241">
        <f t="shared" si="756"/>
        <v>-0.16674319192555476</v>
      </c>
      <c r="CT161" s="241">
        <f t="shared" si="756"/>
        <v>-0.056226958630430479</v>
      </c>
      <c r="CU161" s="241">
        <f t="shared" si="756"/>
        <v>0.023831096673624486</v>
      </c>
      <c r="CV161" s="241">
        <f t="shared" si="756"/>
        <v>-0.066446635407416244</v>
      </c>
      <c r="CW161" s="241">
        <f t="shared" si="756"/>
        <v>0.12987194701035876</v>
      </c>
      <c r="CX161" s="241">
        <f t="shared" si="756"/>
        <v>0.15433513074832739</v>
      </c>
      <c r="CY161" s="241">
        <f t="shared" si="756"/>
        <v>0.16613873234407528</v>
      </c>
      <c r="CZ161" s="241">
        <f t="shared" si="757"/>
        <v>0.30756141639734691</v>
      </c>
      <c r="DA161" s="241">
        <f t="shared" si="757"/>
        <v>-0.16212465266846138</v>
      </c>
      <c r="DB161" s="400">
        <f t="shared" si="757"/>
        <v>0.026767425884975049</v>
      </c>
      <c r="DC161" s="400">
        <f t="shared" si="757"/>
        <v>0.14933263483221948</v>
      </c>
      <c r="DD161" s="400">
        <f t="shared" si="757"/>
        <v>0.074067193815740229</v>
      </c>
      <c r="DE161" s="400">
        <f t="shared" si="757"/>
        <v>0.23586171099972386</v>
      </c>
      <c r="DF161" s="400">
        <f t="shared" si="757"/>
        <v>0.12358737796964048</v>
      </c>
      <c r="DG161" s="400">
        <f t="shared" si="757"/>
        <v>0.16116915892739914</v>
      </c>
      <c r="DH161" s="400">
        <f t="shared" si="757"/>
        <v>0.41886029359864341</v>
      </c>
      <c r="DI161" s="400">
        <f t="shared" si="757"/>
        <v>0.1225324459218653</v>
      </c>
      <c r="DJ161" s="400">
        <f t="shared" si="758"/>
        <v>-0.0021233971176850552</v>
      </c>
      <c r="DK161" s="400">
        <f t="shared" si="758"/>
        <v>0.27480303322921062</v>
      </c>
      <c r="DL161" s="400">
        <f t="shared" si="758"/>
        <v>0.050338528301529628</v>
      </c>
      <c r="DM161" s="400">
        <f t="shared" si="758"/>
        <v>0.46990348741584725</v>
      </c>
      <c r="DN161" s="400">
        <f t="shared" si="758"/>
        <v>0.30134358545969264</v>
      </c>
      <c r="DO161" s="400">
        <f t="shared" si="758"/>
        <v>0.046006627407914835</v>
      </c>
      <c r="DP161" s="400">
        <f t="shared" si="758"/>
        <v>-0.0073119227436756473</v>
      </c>
      <c r="DQ161" s="400">
        <f>BK161-AY161</f>
        <v>0.012705032142274142</v>
      </c>
      <c r="DR161" s="400"/>
      <c r="DS161" s="400"/>
      <c r="DT161" s="400"/>
      <c r="DU161" s="400"/>
      <c r="DV161" s="400"/>
      <c r="DW161" s="400"/>
      <c r="DX161" s="400"/>
      <c r="DY161" s="400"/>
      <c r="DZ161" s="400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63" ref="D162:AB162">(C71+C155+D99-D71-D155)/(C71+C155+D99-D155)</f>
        <v>0.60490017993053757</v>
      </c>
      <c r="E162" s="171">
        <f t="shared" si="763"/>
        <v>0.56465523032221965</v>
      </c>
      <c r="F162" s="171">
        <f t="shared" si="763"/>
        <v>0.44476043113614078</v>
      </c>
      <c r="G162" s="171">
        <f t="shared" si="763"/>
        <v>0.37261640417226799</v>
      </c>
      <c r="H162" s="172">
        <f t="shared" si="763"/>
        <v>0.39634825275027019</v>
      </c>
      <c r="I162" s="171">
        <f t="shared" si="763"/>
        <v>0.36518514923469492</v>
      </c>
      <c r="J162" s="172">
        <f t="shared" si="763"/>
        <v>0.41946773675488486</v>
      </c>
      <c r="K162" s="171">
        <f t="shared" si="763"/>
        <v>0.5040581570764171</v>
      </c>
      <c r="L162" s="173">
        <f t="shared" si="763"/>
        <v>0.6670018844886576</v>
      </c>
      <c r="M162" s="172">
        <f t="shared" si="763"/>
        <v>0.72713110652429291</v>
      </c>
      <c r="N162" s="172">
        <f t="shared" si="763"/>
        <v>0.66005111530406846</v>
      </c>
      <c r="O162" s="172">
        <f t="shared" si="763"/>
        <v>0.63942570911029617</v>
      </c>
      <c r="P162" s="172">
        <f t="shared" si="763"/>
        <v>0.55533844038506652</v>
      </c>
      <c r="Q162" s="172">
        <f t="shared" si="763"/>
        <v>0.54925738965891635</v>
      </c>
      <c r="R162" s="172">
        <f t="shared" si="763"/>
        <v>0.39595731815837931</v>
      </c>
      <c r="S162" s="172">
        <f t="shared" si="763"/>
        <v>0.34171599114318757</v>
      </c>
      <c r="T162" s="172">
        <f t="shared" si="763"/>
        <v>0.25614609323496551</v>
      </c>
      <c r="U162" s="172">
        <f t="shared" si="763"/>
        <v>0.27181379811486567</v>
      </c>
      <c r="V162" s="172">
        <f t="shared" si="763"/>
        <v>0.30763262375853517</v>
      </c>
      <c r="W162" s="172">
        <f t="shared" si="763"/>
        <v>0.38476722328311846</v>
      </c>
      <c r="X162" s="173">
        <f t="shared" si="763"/>
        <v>0.53925406408711007</v>
      </c>
      <c r="Y162" s="172">
        <f t="shared" si="763"/>
        <v>0.65066411673763347</v>
      </c>
      <c r="Z162" s="172">
        <f t="shared" si="763"/>
        <v>0.63796241664153508</v>
      </c>
      <c r="AA162" s="172">
        <f t="shared" si="763"/>
        <v>0.65421303593088387</v>
      </c>
      <c r="AB162" s="172">
        <f t="shared" si="763"/>
        <v>0.58196952355471632</v>
      </c>
      <c r="AC162" s="172">
        <f t="shared" si="752"/>
        <v>0.45619449061165263</v>
      </c>
      <c r="AD162" s="172">
        <f t="shared" si="752"/>
        <v>0.33194395906370117</v>
      </c>
      <c r="AE162" s="172">
        <f t="shared" si="752"/>
        <v>0.35699965645134829</v>
      </c>
      <c r="AF162" s="172">
        <f t="shared" si="752"/>
        <v>0.31073648278528287</v>
      </c>
      <c r="AG162" s="172">
        <f t="shared" si="752"/>
        <v>0.30143679800551976</v>
      </c>
      <c r="AH162" s="172">
        <f t="shared" si="752"/>
        <v>0.3425398288453772</v>
      </c>
      <c r="AI162" s="172">
        <f t="shared" si="752"/>
        <v>0.44182238222644249</v>
      </c>
      <c r="AJ162" s="172">
        <f t="shared" si="752"/>
        <v>0.61321693946022926</v>
      </c>
      <c r="AK162" s="172">
        <f t="shared" si="752"/>
        <v>0.66513011807761602</v>
      </c>
      <c r="AL162" s="172">
        <f t="shared" si="752"/>
        <v>0.69555882532849178</v>
      </c>
      <c r="AM162" s="172">
        <f t="shared" si="752"/>
        <v>0.66216013988784783</v>
      </c>
      <c r="AN162" s="172">
        <f t="shared" si="752"/>
        <v>0.62958865718539325</v>
      </c>
      <c r="AO162" s="172">
        <f t="shared" si="752"/>
        <v>0.53300674293562078</v>
      </c>
      <c r="AP162" s="172">
        <f t="shared" si="752"/>
        <v>0.42414209372808642</v>
      </c>
      <c r="AQ162" s="172">
        <f t="shared" si="752"/>
        <v>0.42271213312197486</v>
      </c>
      <c r="AR162" s="172">
        <f t="shared" si="752"/>
        <v>0.37745300239991292</v>
      </c>
      <c r="AS162" s="172">
        <f t="shared" si="752"/>
        <v>0.35086745498287392</v>
      </c>
      <c r="AT162" s="172">
        <f t="shared" si="752"/>
        <v>0.43528580919388971</v>
      </c>
      <c r="AU162" s="172">
        <f t="shared" si="752"/>
        <v>0.47020635525602766</v>
      </c>
      <c r="AV162" s="172">
        <f t="shared" si="752"/>
        <v>0.58078383215756146</v>
      </c>
      <c r="AW162" s="172">
        <f t="shared" si="752"/>
        <v>0.71252760595924591</v>
      </c>
      <c r="AX162" s="172">
        <f t="shared" si="752"/>
        <v>0.69588198874437024</v>
      </c>
      <c r="AY162" s="172">
        <f t="shared" si="752"/>
        <v>0.72252565695716831</v>
      </c>
      <c r="AZ162" s="172">
        <f t="shared" si="752"/>
        <v>0.48358874048595291</v>
      </c>
      <c r="BA162" s="172">
        <f t="shared" si="752"/>
        <v>0.49880032203191654</v>
      </c>
      <c r="BB162" s="172">
        <f t="shared" si="752"/>
        <v>0.38699551547181515</v>
      </c>
      <c r="BC162" s="172">
        <f t="shared" si="752"/>
        <v>0.35714205341601363</v>
      </c>
      <c r="BD162" s="172">
        <f t="shared" si="752"/>
        <v>0.31273820519746737</v>
      </c>
      <c r="BE162" s="172">
        <f t="shared" si="752"/>
        <v>0.35014393202676947</v>
      </c>
      <c r="BF162" s="172">
        <f t="shared" si="752"/>
        <v>0.32474445763455312</v>
      </c>
      <c r="BG162" s="172">
        <f>(BF71+BF155+BG99-BG71-BG155)/(BF71+BF155+BG99-BG155)</f>
        <v>0.45975954599046026</v>
      </c>
      <c r="BH162" s="173">
        <f>(BG71+BG155+BH99-BH71-BH155)/(BG71+BG155+BH99-BH155)</f>
        <v>0.64625990166192071</v>
      </c>
      <c r="BI162" s="484">
        <f t="shared" si="753"/>
        <v>0.69254263743556921</v>
      </c>
      <c r="BJ162" s="547">
        <f t="shared" si="753"/>
        <v>0.68266748644431496</v>
      </c>
      <c r="BK162" s="173">
        <f t="shared" si="753"/>
        <v>0.68281411745275689</v>
      </c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8"/>
      <c r="BV162" s="172">
        <f t="shared" si="754"/>
        <v>-0.049561739545471051</v>
      </c>
      <c r="BW162" s="172">
        <f t="shared" si="754"/>
        <v>-0.015397840663303297</v>
      </c>
      <c r="BX162" s="172">
        <f t="shared" si="754"/>
        <v>-0.048803112977761465</v>
      </c>
      <c r="BY162" s="172">
        <f t="shared" si="754"/>
        <v>-0.03090041302908042</v>
      </c>
      <c r="BZ162" s="172">
        <f t="shared" si="754"/>
        <v>-0.14020215951530468</v>
      </c>
      <c r="CA162" s="172">
        <f t="shared" si="754"/>
        <v>-0.093371351119829249</v>
      </c>
      <c r="CB162" s="172">
        <f t="shared" si="754"/>
        <v>-0.11183511299634968</v>
      </c>
      <c r="CC162" s="172">
        <f t="shared" si="754"/>
        <v>-0.11929093379329864</v>
      </c>
      <c r="CD162" s="401">
        <f t="shared" si="754"/>
        <v>-0.12774782040154753</v>
      </c>
      <c r="CE162" s="172">
        <f t="shared" si="754"/>
        <v>-0.076466989786659445</v>
      </c>
      <c r="CF162" s="172">
        <f t="shared" si="755"/>
        <v>-0.022088698662533379</v>
      </c>
      <c r="CG162" s="172">
        <f t="shared" si="755"/>
        <v>0.014787326820587698</v>
      </c>
      <c r="CH162" s="172">
        <f t="shared" si="755"/>
        <v>0.026631083169649794</v>
      </c>
      <c r="CI162" s="172">
        <f t="shared" si="755"/>
        <v>-0.093062899047263725</v>
      </c>
      <c r="CJ162" s="242">
        <f t="shared" si="755"/>
        <v>-0.064013359094678146</v>
      </c>
      <c r="CK162" s="242">
        <f t="shared" si="755"/>
        <v>0.015283665308160721</v>
      </c>
      <c r="CL162" s="242">
        <f t="shared" si="755"/>
        <v>0.054590389550317364</v>
      </c>
      <c r="CM162" s="242">
        <f t="shared" si="755"/>
        <v>0.029622999890654089</v>
      </c>
      <c r="CN162" s="242">
        <f t="shared" si="755"/>
        <v>0.03490720508684203</v>
      </c>
      <c r="CO162" s="242">
        <f t="shared" si="755"/>
        <v>0.057055158943324025</v>
      </c>
      <c r="CP162" s="401">
        <f t="shared" si="756"/>
        <v>0.073962875373119186</v>
      </c>
      <c r="CQ162" s="242">
        <f t="shared" si="756"/>
        <v>0.014466001339982548</v>
      </c>
      <c r="CR162" s="242">
        <f t="shared" si="756"/>
        <v>0.057596408686956702</v>
      </c>
      <c r="CS162" s="242">
        <f t="shared" si="756"/>
        <v>0.0079471039569639634</v>
      </c>
      <c r="CT162" s="242">
        <f t="shared" si="756"/>
        <v>0.047619133630676935</v>
      </c>
      <c r="CU162" s="242">
        <f t="shared" si="756"/>
        <v>0.076812252323968155</v>
      </c>
      <c r="CV162" s="242">
        <f t="shared" si="756"/>
        <v>0.092198134664385256</v>
      </c>
      <c r="CW162" s="242">
        <f t="shared" si="756"/>
        <v>0.065712476670626574</v>
      </c>
      <c r="CX162" s="242">
        <f t="shared" si="756"/>
        <v>0.066716519614630043</v>
      </c>
      <c r="CY162" s="242">
        <f t="shared" si="756"/>
        <v>0.049430656977354159</v>
      </c>
      <c r="CZ162" s="242">
        <f t="shared" si="757"/>
        <v>0.092745980348512502</v>
      </c>
      <c r="DA162" s="242">
        <f t="shared" si="757"/>
        <v>0.028383973029585174</v>
      </c>
      <c r="DB162" s="401">
        <f t="shared" si="757"/>
        <v>-0.032433107302667796</v>
      </c>
      <c r="DC162" s="401">
        <f t="shared" si="757"/>
        <v>0.047397487881629896</v>
      </c>
      <c r="DD162" s="401">
        <f t="shared" si="757"/>
        <v>0.00032316341587845798</v>
      </c>
      <c r="DE162" s="401">
        <f t="shared" si="757"/>
        <v>0.060365517069320473</v>
      </c>
      <c r="DF162" s="401">
        <f t="shared" si="757"/>
        <v>-0.14599991669944035</v>
      </c>
      <c r="DG162" s="401">
        <f t="shared" si="757"/>
        <v>-0.034206420903704238</v>
      </c>
      <c r="DH162" s="401">
        <f t="shared" si="757"/>
        <v>-0.037146578256271268</v>
      </c>
      <c r="DI162" s="401">
        <f t="shared" si="757"/>
        <v>-0.065570079705961237</v>
      </c>
      <c r="DJ162" s="401">
        <f t="shared" si="758"/>
        <v>-0.064714797202445551</v>
      </c>
      <c r="DK162" s="401">
        <f t="shared" si="758"/>
        <v>-0.00072352295610444983</v>
      </c>
      <c r="DL162" s="401">
        <f t="shared" si="758"/>
        <v>-0.11054135155933659</v>
      </c>
      <c r="DM162" s="401">
        <f t="shared" si="758"/>
        <v>-0.010446809265567403</v>
      </c>
      <c r="DN162" s="401">
        <f t="shared" si="758"/>
        <v>0.065476069504359247</v>
      </c>
      <c r="DO162" s="401">
        <f t="shared" si="758"/>
        <v>-0.019984968523676705</v>
      </c>
      <c r="DP162" s="401">
        <f t="shared" si="758"/>
        <v>-0.013214502300055275</v>
      </c>
      <c r="DQ162" s="401">
        <f t="shared" si="758"/>
        <v>-0.039711539504411419</v>
      </c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265"/>
      <c r="EB162" s="108">
        <f t="shared" si="764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799"/>
  <sheetViews>
    <sheetView zoomScale="75" zoomScaleNormal="75" workbookViewId="0" topLeftCell="I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5" customWidth="1"/>
    <col min="20" max="20" width="25.5714285714286" customWidth="1"/>
    <col min="21" max="21" width="2.71428571428571" style="145" customWidth="1"/>
    <col min="22" max="22" width="23.1428571428571" bestFit="1" customWidth="1"/>
    <col min="23" max="23" width="17.4285714285714" bestFit="1" customWidth="1"/>
    <col min="24" max="24" width="8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3" t="s">
        <v>226</v>
      </c>
      <c r="W2" s="2">
        <v>2024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3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555816823</v>
      </c>
      <c r="X7">
        <v>9062340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92114181</v>
      </c>
      <c r="X8">
        <v>155554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180714811</v>
      </c>
      <c r="X9">
        <v>1861805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209735905</v>
      </c>
      <c r="X10">
        <v>1418977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502664714</v>
      </c>
      <c r="X11">
        <v>927870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ht="1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ht="1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ht="1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ht="1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ht="1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ht="1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ht="1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ht="1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ht="1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ht="1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ht="1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ht="1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ht="1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ht="1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ht="1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ht="1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ht="1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ht="1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ht="1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ht="1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ht="1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ht="1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ht="1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ht="1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ht="1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ht="1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ht="1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ht="1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ht="1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ht="1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381</v>
      </c>
      <c r="U2498" s="148"/>
    </row>
    <row r="2499" spans="1:21" ht="1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ht="1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ht="1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ht="1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ht="1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ht="1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ht="1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ht="1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ht="1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ht="1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ht="1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ht="1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ht="1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ht="1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ht="1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ht="1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ht="1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ht="1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ht="1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ht="1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ht="1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ht="1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ht="1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ht="1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ht="1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ht="1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ht="1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ht="1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ht="1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ht="1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ht="1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ht="1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ht="1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ht="1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ht="1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ht="1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ht="1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ht="1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ht="1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ht="1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ht="1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ht="1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ht="1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ht="1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ht="1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ht="1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ht="1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ht="1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ht="1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ht="1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ht="1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ht="1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ht="1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ht="1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ht="1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ht="1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ht="1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ht="1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ht="1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ht="1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ht="1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ht="1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ht="1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ht="1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381</v>
      </c>
      <c r="U2562" s="148"/>
    </row>
    <row r="2563" spans="1:21" ht="1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ht="1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ht="1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ht="1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ht="1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ht="1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ht="1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ht="1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ht="1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ht="1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ht="1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ht="1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ht="1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ht="1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ht="1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ht="1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ht="1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ht="1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ht="1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ht="1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ht="1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ht="1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ht="1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ht="1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ht="1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ht="1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ht="1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ht="1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ht="1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ht="1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ht="1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ht="1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ht="1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ht="1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ht="1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ht="1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ht="1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ht="1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ht="1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ht="1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ht="1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ht="1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ht="1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ht="1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ht="1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ht="1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ht="1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ht="1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ht="1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ht="1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ht="1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ht="1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ht="1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ht="1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ht="1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ht="1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ht="1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ht="1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ht="1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ht="1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ht="1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ht="1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ht="1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ht="1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381</v>
      </c>
      <c r="U2626" s="148"/>
    </row>
    <row r="2627" spans="1:21" ht="1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ht="1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ht="1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ht="1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ht="1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ht="1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ht="1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ht="1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ht="1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ht="1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ht="1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ht="1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ht="1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ht="1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ht="1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ht="1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ht="1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ht="1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ht="1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ht="1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ht="1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ht="1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ht="1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ht="1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ht="1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ht="1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ht="1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ht="1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ht="1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ht="1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ht="1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ht="1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ht="1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ht="1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ht="1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ht="1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ht="1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ht="1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ht="1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ht="1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ht="1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ht="1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ht="1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ht="1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ht="1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ht="1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ht="1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ht="1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ht="1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ht="1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ht="1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ht="1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ht="1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ht="1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ht="1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ht="1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ht="1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ht="1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ht="1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ht="1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ht="1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ht="1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ht="1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ht="1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381</v>
      </c>
      <c r="U2690" s="148"/>
    </row>
    <row r="2691" spans="1:21" ht="1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ht="1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ht="1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ht="1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ht="1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ht="1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ht="1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ht="1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ht="1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ht="1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ht="1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ht="1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ht="1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ht="1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ht="1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ht="1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ht="1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ht="1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ht="1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ht="1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ht="1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ht="1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ht="1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ht="1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ht="1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ht="1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ht="1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ht="1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ht="1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ht="1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ht="1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ht="1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ht="1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ht="1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ht="1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ht="1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ht="1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ht="1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ht="1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ht="1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ht="1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ht="1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ht="1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ht="1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ht="1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ht="1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ht="1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ht="1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ht="1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ht="1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ht="1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ht="1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ht="1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ht="1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ht="1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ht="1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ht="1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ht="1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ht="1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ht="1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ht="1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ht="1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ht="1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ht="1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381</v>
      </c>
      <c r="U2754" s="148"/>
    </row>
    <row r="2755" spans="1:21" ht="1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ht="1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ht="1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ht="1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ht="1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ht="1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ht="1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ht="1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ht="1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ht="1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ht="1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ht="1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ht="1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ht="1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ht="1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ht="1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ht="1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ht="1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ht="1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ht="1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381</v>
      </c>
      <c r="U2818" s="148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381</v>
      </c>
      <c r="U2882" s="148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ht="1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ht="1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ht="1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ht="1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ht="1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ht="1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ht="1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ht="1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ht="1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ht="1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ht="1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ht="1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ht="1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ht="1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ht="1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ht="1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ht="1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381</v>
      </c>
      <c r="U2946" s="148"/>
    </row>
    <row r="2947" spans="1:21" ht="1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ht="1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ht="1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ht="1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ht="1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ht="1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ht="1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ht="1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ht="1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ht="1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ht="1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ht="1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ht="1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ht="1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ht="1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ht="1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ht="1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ht="1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ht="1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ht="1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ht="1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ht="1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ht="1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ht="1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ht="1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ht="1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ht="1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ht="1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ht="1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ht="1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ht="1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ht="1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ht="1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ht="1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ht="1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ht="1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ht="1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ht="1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ht="1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ht="1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ht="1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ht="1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ht="1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ht="1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ht="1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ht="1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ht="1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ht="1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ht="1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ht="1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ht="1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ht="1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ht="1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ht="1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ht="1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ht="1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ht="1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ht="1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ht="1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ht="1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ht="1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ht="1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ht="1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ht="1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381</v>
      </c>
      <c r="U3010" s="148"/>
    </row>
    <row r="3011" spans="1:21" ht="1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ht="1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ht="1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ht="1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ht="1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ht="1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ht="1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ht="1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ht="1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ht="1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ht="1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ht="1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ht="1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ht="1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ht="1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ht="1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ht="1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ht="1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ht="1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ht="1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ht="1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ht="1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ht="1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ht="1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ht="1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ht="1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ht="1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ht="1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ht="1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ht="1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ht="1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ht="1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ht="1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ht="1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ht="1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ht="1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ht="1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ht="1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ht="1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ht="1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ht="1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ht="1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ht="1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ht="1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ht="1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ht="1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ht="1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ht="1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ht="1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ht="1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ht="1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ht="1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ht="1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ht="1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ht="1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ht="1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ht="1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ht="1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ht="1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ht="1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ht="1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ht="1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ht="1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ht="1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381</v>
      </c>
      <c r="U3074" s="148"/>
    </row>
    <row r="3075" spans="1:21" ht="1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ht="1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ht="1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ht="1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ht="1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ht="1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ht="1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ht="1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ht="1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381</v>
      </c>
      <c r="U3138" s="148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381</v>
      </c>
      <c r="U3202" s="148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381</v>
      </c>
      <c r="U3266" s="148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3">
        <v>4</v>
      </c>
      <c r="B6110" s="314" t="s">
        <v>249</v>
      </c>
      <c r="C6110" s="315">
        <v>2022</v>
      </c>
      <c r="D6110" s="315">
        <v>3</v>
      </c>
      <c r="E6110" s="314" t="s">
        <v>546</v>
      </c>
      <c r="F6110" s="325">
        <v>1</v>
      </c>
      <c r="G6110" s="314" t="s">
        <v>383</v>
      </c>
      <c r="H6110" s="314" t="s">
        <v>384</v>
      </c>
      <c r="I6110" s="314" t="s">
        <v>385</v>
      </c>
      <c r="J6110" s="314" t="s">
        <v>547</v>
      </c>
      <c r="K6110" s="314" t="s">
        <v>386</v>
      </c>
      <c r="L6110" s="314" t="s">
        <v>523</v>
      </c>
      <c r="M6110" s="314" t="s">
        <v>387</v>
      </c>
      <c r="N6110" s="316">
        <v>2176</v>
      </c>
      <c r="O6110" s="317">
        <v>492862.44</v>
      </c>
      <c r="P6110" s="316">
        <v>1654028</v>
      </c>
      <c r="Q6110" t="str">
        <f t="shared" si="98"/>
        <v>1-Residential</v>
      </c>
    </row>
    <row r="6111" spans="1:17" ht="15">
      <c r="A6111" s="318">
        <v>4</v>
      </c>
      <c r="B6111" s="319" t="s">
        <v>249</v>
      </c>
      <c r="C6111" s="320">
        <v>2022</v>
      </c>
      <c r="D6111" s="320">
        <v>3</v>
      </c>
      <c r="E6111" s="319" t="s">
        <v>546</v>
      </c>
      <c r="F6111" s="326">
        <v>1</v>
      </c>
      <c r="G6111" s="319" t="s">
        <v>383</v>
      </c>
      <c r="H6111" s="319" t="s">
        <v>388</v>
      </c>
      <c r="I6111" s="319" t="s">
        <v>389</v>
      </c>
      <c r="J6111" s="319" t="s">
        <v>547</v>
      </c>
      <c r="K6111" s="319" t="s">
        <v>386</v>
      </c>
      <c r="L6111" s="319" t="s">
        <v>523</v>
      </c>
      <c r="M6111" s="319" t="s">
        <v>387</v>
      </c>
      <c r="N6111" s="321">
        <v>2</v>
      </c>
      <c r="O6111" s="322">
        <v>861.28999999999996</v>
      </c>
      <c r="P6111" s="321">
        <v>2984</v>
      </c>
      <c r="Q6111" t="str">
        <f t="shared" si="98"/>
        <v>1-Residential</v>
      </c>
    </row>
    <row r="6112" spans="1:17" ht="15">
      <c r="A6112" s="313">
        <v>4</v>
      </c>
      <c r="B6112" s="314" t="s">
        <v>249</v>
      </c>
      <c r="C6112" s="315">
        <v>2022</v>
      </c>
      <c r="D6112" s="315">
        <v>3</v>
      </c>
      <c r="E6112" s="314" t="s">
        <v>546</v>
      </c>
      <c r="F6112" s="325">
        <v>1</v>
      </c>
      <c r="G6112" s="314" t="s">
        <v>383</v>
      </c>
      <c r="H6112" s="314" t="s">
        <v>390</v>
      </c>
      <c r="I6112" s="314" t="s">
        <v>391</v>
      </c>
      <c r="J6112" s="314" t="s">
        <v>548</v>
      </c>
      <c r="K6112" s="314" t="s">
        <v>392</v>
      </c>
      <c r="L6112" s="314" t="s">
        <v>523</v>
      </c>
      <c r="M6112" s="314" t="s">
        <v>387</v>
      </c>
      <c r="N6112" s="316">
        <v>27</v>
      </c>
      <c r="O6112" s="317">
        <v>2414.71</v>
      </c>
      <c r="P6112" s="316">
        <v>7953</v>
      </c>
      <c r="Q6112" t="str">
        <f t="shared" si="98"/>
        <v>3-Small C&amp;I</v>
      </c>
    </row>
    <row r="6113" spans="1:17" ht="15">
      <c r="A6113" s="318">
        <v>4</v>
      </c>
      <c r="B6113" s="319" t="s">
        <v>249</v>
      </c>
      <c r="C6113" s="320">
        <v>2022</v>
      </c>
      <c r="D6113" s="320">
        <v>3</v>
      </c>
      <c r="E6113" s="319" t="s">
        <v>546</v>
      </c>
      <c r="F6113" s="326">
        <v>1</v>
      </c>
      <c r="G6113" s="319" t="s">
        <v>383</v>
      </c>
      <c r="H6113" s="319" t="s">
        <v>393</v>
      </c>
      <c r="I6113" s="319" t="s">
        <v>394</v>
      </c>
      <c r="J6113" s="319" t="s">
        <v>549</v>
      </c>
      <c r="K6113" s="319" t="s">
        <v>395</v>
      </c>
      <c r="L6113" s="319" t="s">
        <v>523</v>
      </c>
      <c r="M6113" s="319" t="s">
        <v>387</v>
      </c>
      <c r="N6113" s="321">
        <v>46</v>
      </c>
      <c r="O6113" s="322">
        <v>8923.6499999999996</v>
      </c>
      <c r="P6113" s="321">
        <v>46751</v>
      </c>
      <c r="Q6113" t="str">
        <f t="shared" si="98"/>
        <v>2-Low Income Residential</v>
      </c>
    </row>
    <row r="6114" spans="1:17" ht="15">
      <c r="A6114" s="313">
        <v>4</v>
      </c>
      <c r="B6114" s="314" t="s">
        <v>249</v>
      </c>
      <c r="C6114" s="315">
        <v>2022</v>
      </c>
      <c r="D6114" s="315">
        <v>3</v>
      </c>
      <c r="E6114" s="314" t="s">
        <v>546</v>
      </c>
      <c r="F6114" s="325">
        <v>1</v>
      </c>
      <c r="G6114" s="314" t="s">
        <v>383</v>
      </c>
      <c r="H6114" s="314" t="s">
        <v>396</v>
      </c>
      <c r="I6114" s="314" t="s">
        <v>397</v>
      </c>
      <c r="J6114" s="314" t="s">
        <v>551</v>
      </c>
      <c r="K6114" s="314" t="s">
        <v>398</v>
      </c>
      <c r="L6114" s="314" t="s">
        <v>523</v>
      </c>
      <c r="M6114" s="314" t="s">
        <v>387</v>
      </c>
      <c r="N6114" s="316">
        <v>3</v>
      </c>
      <c r="O6114" s="317">
        <v>568.25999999999999</v>
      </c>
      <c r="P6114" s="316">
        <v>2163</v>
      </c>
      <c r="Q6114" t="str">
        <f t="shared" si="98"/>
        <v>3-Small C&amp;I</v>
      </c>
    </row>
    <row r="6115" spans="1:17" ht="15">
      <c r="A6115" s="318">
        <v>4</v>
      </c>
      <c r="B6115" s="319" t="s">
        <v>249</v>
      </c>
      <c r="C6115" s="320">
        <v>2022</v>
      </c>
      <c r="D6115" s="320">
        <v>3</v>
      </c>
      <c r="E6115" s="319" t="s">
        <v>546</v>
      </c>
      <c r="F6115" s="326">
        <v>1</v>
      </c>
      <c r="G6115" s="319" t="s">
        <v>383</v>
      </c>
      <c r="H6115" s="319" t="s">
        <v>399</v>
      </c>
      <c r="I6115" s="319" t="s">
        <v>400</v>
      </c>
      <c r="J6115" s="319" t="s">
        <v>547</v>
      </c>
      <c r="K6115" s="319" t="s">
        <v>386</v>
      </c>
      <c r="L6115" s="319" t="s">
        <v>524</v>
      </c>
      <c r="M6115" s="319" t="s">
        <v>401</v>
      </c>
      <c r="N6115" s="321">
        <v>9710</v>
      </c>
      <c r="O6115" s="322">
        <v>1048887.1299999999</v>
      </c>
      <c r="P6115" s="321">
        <v>6967823</v>
      </c>
      <c r="Q6115" t="str">
        <f t="shared" si="98"/>
        <v>1-Residential</v>
      </c>
    </row>
    <row r="6116" spans="1:17" ht="15">
      <c r="A6116" s="313">
        <v>4</v>
      </c>
      <c r="B6116" s="314" t="s">
        <v>249</v>
      </c>
      <c r="C6116" s="315">
        <v>2022</v>
      </c>
      <c r="D6116" s="315">
        <v>3</v>
      </c>
      <c r="E6116" s="314" t="s">
        <v>546</v>
      </c>
      <c r="F6116" s="325">
        <v>1</v>
      </c>
      <c r="G6116" s="314" t="s">
        <v>383</v>
      </c>
      <c r="H6116" s="314" t="s">
        <v>402</v>
      </c>
      <c r="I6116" s="314" t="s">
        <v>403</v>
      </c>
      <c r="J6116" s="314" t="s">
        <v>549</v>
      </c>
      <c r="K6116" s="314" t="s">
        <v>395</v>
      </c>
      <c r="L6116" s="314" t="s">
        <v>524</v>
      </c>
      <c r="M6116" s="314" t="s">
        <v>401</v>
      </c>
      <c r="N6116" s="316">
        <v>108</v>
      </c>
      <c r="O6116" s="317">
        <v>5133.4200000000001</v>
      </c>
      <c r="P6116" s="316">
        <v>98700</v>
      </c>
      <c r="Q6116" t="str">
        <f t="shared" si="98"/>
        <v>2-Low Income Residential</v>
      </c>
    </row>
    <row r="6117" spans="1:17" ht="15">
      <c r="A6117" s="318">
        <v>4</v>
      </c>
      <c r="B6117" s="319" t="s">
        <v>249</v>
      </c>
      <c r="C6117" s="320">
        <v>2022</v>
      </c>
      <c r="D6117" s="320">
        <v>3</v>
      </c>
      <c r="E6117" s="319" t="s">
        <v>546</v>
      </c>
      <c r="F6117" s="326">
        <v>1</v>
      </c>
      <c r="G6117" s="319" t="s">
        <v>383</v>
      </c>
      <c r="H6117" s="319" t="s">
        <v>404</v>
      </c>
      <c r="I6117" s="319" t="s">
        <v>405</v>
      </c>
      <c r="J6117" s="319" t="s">
        <v>548</v>
      </c>
      <c r="K6117" s="319" t="s">
        <v>392</v>
      </c>
      <c r="L6117" s="319" t="s">
        <v>524</v>
      </c>
      <c r="M6117" s="319" t="s">
        <v>401</v>
      </c>
      <c r="N6117" s="321">
        <v>29</v>
      </c>
      <c r="O6117" s="322">
        <v>1806.4200000000001</v>
      </c>
      <c r="P6117" s="321">
        <v>14999</v>
      </c>
      <c r="Q6117" t="str">
        <f t="shared" si="98"/>
        <v>3-Small C&amp;I</v>
      </c>
    </row>
    <row r="6118" spans="1:17" ht="15">
      <c r="A6118" s="313">
        <v>4</v>
      </c>
      <c r="B6118" s="314" t="s">
        <v>249</v>
      </c>
      <c r="C6118" s="315">
        <v>2022</v>
      </c>
      <c r="D6118" s="315">
        <v>3</v>
      </c>
      <c r="E6118" s="314" t="s">
        <v>546</v>
      </c>
      <c r="F6118" s="325">
        <v>1</v>
      </c>
      <c r="G6118" s="314" t="s">
        <v>383</v>
      </c>
      <c r="H6118" s="314" t="s">
        <v>406</v>
      </c>
      <c r="I6118" s="314" t="s">
        <v>407</v>
      </c>
      <c r="J6118" s="314" t="s">
        <v>551</v>
      </c>
      <c r="K6118" s="314" t="s">
        <v>398</v>
      </c>
      <c r="L6118" s="314" t="s">
        <v>524</v>
      </c>
      <c r="M6118" s="314" t="s">
        <v>401</v>
      </c>
      <c r="N6118" s="316">
        <v>3</v>
      </c>
      <c r="O6118" s="317">
        <v>87.5</v>
      </c>
      <c r="P6118" s="316">
        <v>491</v>
      </c>
      <c r="Q6118" t="str">
        <f t="shared" si="98"/>
        <v>3-Small C&amp;I</v>
      </c>
    </row>
    <row r="6119" spans="1:17" ht="15">
      <c r="A6119" s="318">
        <v>4</v>
      </c>
      <c r="B6119" s="319" t="s">
        <v>249</v>
      </c>
      <c r="C6119" s="320">
        <v>2022</v>
      </c>
      <c r="D6119" s="320">
        <v>3</v>
      </c>
      <c r="E6119" s="319" t="s">
        <v>546</v>
      </c>
      <c r="F6119" s="326">
        <v>3</v>
      </c>
      <c r="G6119" s="319" t="s">
        <v>408</v>
      </c>
      <c r="H6119" s="319" t="s">
        <v>384</v>
      </c>
      <c r="I6119" s="319" t="s">
        <v>385</v>
      </c>
      <c r="J6119" s="319" t="s">
        <v>547</v>
      </c>
      <c r="K6119" s="319" t="s">
        <v>386</v>
      </c>
      <c r="L6119" s="319" t="s">
        <v>525</v>
      </c>
      <c r="M6119" s="319" t="s">
        <v>409</v>
      </c>
      <c r="N6119" s="321">
        <v>28</v>
      </c>
      <c r="O6119" s="322">
        <v>5456.79</v>
      </c>
      <c r="P6119" s="321">
        <v>18218</v>
      </c>
      <c r="Q6119" t="str">
        <f t="shared" si="98"/>
        <v>1-Residential</v>
      </c>
    </row>
    <row r="6120" spans="1:17" ht="15">
      <c r="A6120" s="313">
        <v>4</v>
      </c>
      <c r="B6120" s="314" t="s">
        <v>249</v>
      </c>
      <c r="C6120" s="315">
        <v>2022</v>
      </c>
      <c r="D6120" s="315">
        <v>3</v>
      </c>
      <c r="E6120" s="314" t="s">
        <v>546</v>
      </c>
      <c r="F6120" s="325">
        <v>3</v>
      </c>
      <c r="G6120" s="314" t="s">
        <v>408</v>
      </c>
      <c r="H6120" s="314" t="s">
        <v>390</v>
      </c>
      <c r="I6120" s="314" t="s">
        <v>391</v>
      </c>
      <c r="J6120" s="314" t="s">
        <v>548</v>
      </c>
      <c r="K6120" s="314" t="s">
        <v>392</v>
      </c>
      <c r="L6120" s="314" t="s">
        <v>525</v>
      </c>
      <c r="M6120" s="314" t="s">
        <v>409</v>
      </c>
      <c r="N6120" s="316">
        <v>222</v>
      </c>
      <c r="O6120" s="317">
        <v>48236.169999999998</v>
      </c>
      <c r="P6120" s="316">
        <v>185370</v>
      </c>
      <c r="Q6120" t="str">
        <f t="shared" si="98"/>
        <v>3-Small C&amp;I</v>
      </c>
    </row>
    <row r="6121" spans="1:17" ht="15">
      <c r="A6121" s="318">
        <v>4</v>
      </c>
      <c r="B6121" s="319" t="s">
        <v>249</v>
      </c>
      <c r="C6121" s="320">
        <v>2022</v>
      </c>
      <c r="D6121" s="320">
        <v>3</v>
      </c>
      <c r="E6121" s="319" t="s">
        <v>546</v>
      </c>
      <c r="F6121" s="326">
        <v>3</v>
      </c>
      <c r="G6121" s="319" t="s">
        <v>408</v>
      </c>
      <c r="H6121" s="319" t="s">
        <v>413</v>
      </c>
      <c r="I6121" s="319" t="s">
        <v>414</v>
      </c>
      <c r="J6121" s="319" t="s">
        <v>550</v>
      </c>
      <c r="K6121" s="319" t="s">
        <v>415</v>
      </c>
      <c r="L6121" s="319" t="s">
        <v>525</v>
      </c>
      <c r="M6121" s="319" t="s">
        <v>409</v>
      </c>
      <c r="N6121" s="321">
        <v>2</v>
      </c>
      <c r="O6121" s="322">
        <v>289.80000000000001</v>
      </c>
      <c r="P6121" s="321">
        <v>1081</v>
      </c>
      <c r="Q6121" t="str">
        <f t="shared" si="98"/>
        <v>3-Small C&amp;I</v>
      </c>
    </row>
    <row r="6122" spans="1:17" ht="15">
      <c r="A6122" s="313">
        <v>4</v>
      </c>
      <c r="B6122" s="314" t="s">
        <v>249</v>
      </c>
      <c r="C6122" s="315">
        <v>2022</v>
      </c>
      <c r="D6122" s="315">
        <v>3</v>
      </c>
      <c r="E6122" s="314" t="s">
        <v>546</v>
      </c>
      <c r="F6122" s="325">
        <v>3</v>
      </c>
      <c r="G6122" s="314" t="s">
        <v>408</v>
      </c>
      <c r="H6122" s="314" t="s">
        <v>396</v>
      </c>
      <c r="I6122" s="314" t="s">
        <v>397</v>
      </c>
      <c r="J6122" s="314" t="s">
        <v>551</v>
      </c>
      <c r="K6122" s="314" t="s">
        <v>398</v>
      </c>
      <c r="L6122" s="314" t="s">
        <v>525</v>
      </c>
      <c r="M6122" s="314" t="s">
        <v>409</v>
      </c>
      <c r="N6122" s="316">
        <v>26</v>
      </c>
      <c r="O6122" s="317">
        <v>2563.46</v>
      </c>
      <c r="P6122" s="316">
        <v>9281</v>
      </c>
      <c r="Q6122" t="str">
        <f t="shared" si="98"/>
        <v>3-Small C&amp;I</v>
      </c>
    </row>
    <row r="6123" spans="1:17" ht="15">
      <c r="A6123" s="318">
        <v>4</v>
      </c>
      <c r="B6123" s="319" t="s">
        <v>249</v>
      </c>
      <c r="C6123" s="320">
        <v>2022</v>
      </c>
      <c r="D6123" s="320">
        <v>3</v>
      </c>
      <c r="E6123" s="319" t="s">
        <v>546</v>
      </c>
      <c r="F6123" s="326">
        <v>3</v>
      </c>
      <c r="G6123" s="319" t="s">
        <v>408</v>
      </c>
      <c r="H6123" s="319" t="s">
        <v>418</v>
      </c>
      <c r="I6123" s="319" t="s">
        <v>419</v>
      </c>
      <c r="J6123" s="319" t="s">
        <v>554</v>
      </c>
      <c r="K6123" s="319" t="s">
        <v>420</v>
      </c>
      <c r="L6123" s="319" t="s">
        <v>525</v>
      </c>
      <c r="M6123" s="319" t="s">
        <v>409</v>
      </c>
      <c r="N6123" s="321">
        <v>4</v>
      </c>
      <c r="O6123" s="322">
        <v>9629.7199999999993</v>
      </c>
      <c r="P6123" s="321">
        <v>28285</v>
      </c>
      <c r="Q6123" t="str">
        <f t="shared" si="98"/>
        <v>4-Medium C&amp;I</v>
      </c>
    </row>
    <row r="6124" spans="1:17" ht="15">
      <c r="A6124" s="313">
        <v>4</v>
      </c>
      <c r="B6124" s="314" t="s">
        <v>249</v>
      </c>
      <c r="C6124" s="315">
        <v>2022</v>
      </c>
      <c r="D6124" s="315">
        <v>3</v>
      </c>
      <c r="E6124" s="314" t="s">
        <v>546</v>
      </c>
      <c r="F6124" s="325">
        <v>3</v>
      </c>
      <c r="G6124" s="314" t="s">
        <v>408</v>
      </c>
      <c r="H6124" s="314" t="s">
        <v>421</v>
      </c>
      <c r="I6124" s="314" t="s">
        <v>422</v>
      </c>
      <c r="J6124" s="314" t="s">
        <v>552</v>
      </c>
      <c r="K6124" s="314" t="s">
        <v>423</v>
      </c>
      <c r="L6124" s="314" t="s">
        <v>524</v>
      </c>
      <c r="M6124" s="314" t="s">
        <v>401</v>
      </c>
      <c r="N6124" s="316">
        <v>1</v>
      </c>
      <c r="O6124" s="317">
        <v>8.9600000000000009</v>
      </c>
      <c r="P6124" s="316">
        <v>21</v>
      </c>
      <c r="Q6124" t="str">
        <f t="shared" si="98"/>
        <v>Street</v>
      </c>
    </row>
    <row r="6125" spans="1:17" ht="15">
      <c r="A6125" s="318">
        <v>4</v>
      </c>
      <c r="B6125" s="319" t="s">
        <v>249</v>
      </c>
      <c r="C6125" s="320">
        <v>2022</v>
      </c>
      <c r="D6125" s="320">
        <v>3</v>
      </c>
      <c r="E6125" s="319" t="s">
        <v>546</v>
      </c>
      <c r="F6125" s="326">
        <v>3</v>
      </c>
      <c r="G6125" s="319" t="s">
        <v>408</v>
      </c>
      <c r="H6125" s="319" t="s">
        <v>424</v>
      </c>
      <c r="I6125" s="319" t="s">
        <v>425</v>
      </c>
      <c r="J6125" s="319" t="s">
        <v>557</v>
      </c>
      <c r="K6125" s="319" t="s">
        <v>426</v>
      </c>
      <c r="L6125" s="319" t="s">
        <v>526</v>
      </c>
      <c r="M6125" s="319" t="s">
        <v>427</v>
      </c>
      <c r="N6125" s="321">
        <v>8</v>
      </c>
      <c r="O6125" s="322">
        <v>211.81</v>
      </c>
      <c r="P6125" s="321">
        <v>1289</v>
      </c>
      <c r="Q6125" t="str">
        <f t="shared" si="98"/>
        <v>3-Small C&amp;I</v>
      </c>
    </row>
    <row r="6126" spans="1:17" ht="15">
      <c r="A6126" s="313">
        <v>4</v>
      </c>
      <c r="B6126" s="314" t="s">
        <v>249</v>
      </c>
      <c r="C6126" s="315">
        <v>2022</v>
      </c>
      <c r="D6126" s="315">
        <v>3</v>
      </c>
      <c r="E6126" s="314" t="s">
        <v>546</v>
      </c>
      <c r="F6126" s="325">
        <v>3</v>
      </c>
      <c r="G6126" s="314" t="s">
        <v>408</v>
      </c>
      <c r="H6126" s="314" t="s">
        <v>428</v>
      </c>
      <c r="I6126" s="314" t="s">
        <v>429</v>
      </c>
      <c r="J6126" s="314" t="s">
        <v>558</v>
      </c>
      <c r="K6126" s="314" t="s">
        <v>430</v>
      </c>
      <c r="L6126" s="314" t="s">
        <v>525</v>
      </c>
      <c r="M6126" s="314" t="s">
        <v>409</v>
      </c>
      <c r="N6126" s="316">
        <v>1</v>
      </c>
      <c r="O6126" s="317">
        <v>11038.540000000001</v>
      </c>
      <c r="P6126" s="316">
        <v>41400</v>
      </c>
      <c r="Q6126" t="str">
        <f t="shared" si="98"/>
        <v>5-Large C&amp;I</v>
      </c>
    </row>
    <row r="6127" spans="1:17" ht="15">
      <c r="A6127" s="318">
        <v>4</v>
      </c>
      <c r="B6127" s="319" t="s">
        <v>249</v>
      </c>
      <c r="C6127" s="320">
        <v>2022</v>
      </c>
      <c r="D6127" s="320">
        <v>3</v>
      </c>
      <c r="E6127" s="319" t="s">
        <v>546</v>
      </c>
      <c r="F6127" s="326">
        <v>3</v>
      </c>
      <c r="G6127" s="319" t="s">
        <v>408</v>
      </c>
      <c r="H6127" s="319" t="s">
        <v>431</v>
      </c>
      <c r="I6127" s="319" t="s">
        <v>432</v>
      </c>
      <c r="J6127" s="319" t="s">
        <v>558</v>
      </c>
      <c r="K6127" s="319" t="s">
        <v>430</v>
      </c>
      <c r="L6127" s="319" t="s">
        <v>526</v>
      </c>
      <c r="M6127" s="319" t="s">
        <v>427</v>
      </c>
      <c r="N6127" s="321">
        <v>8</v>
      </c>
      <c r="O6127" s="322">
        <v>141042.32000000001</v>
      </c>
      <c r="P6127" s="321">
        <v>1922372</v>
      </c>
      <c r="Q6127" t="str">
        <f t="shared" si="98"/>
        <v>5-Large C&amp;I</v>
      </c>
    </row>
    <row r="6128" spans="1:17" ht="15">
      <c r="A6128" s="313">
        <v>4</v>
      </c>
      <c r="B6128" s="314" t="s">
        <v>249</v>
      </c>
      <c r="C6128" s="315">
        <v>2022</v>
      </c>
      <c r="D6128" s="315">
        <v>3</v>
      </c>
      <c r="E6128" s="314" t="s">
        <v>546</v>
      </c>
      <c r="F6128" s="325">
        <v>3</v>
      </c>
      <c r="G6128" s="314" t="s">
        <v>408</v>
      </c>
      <c r="H6128" s="314" t="s">
        <v>399</v>
      </c>
      <c r="I6128" s="314" t="s">
        <v>400</v>
      </c>
      <c r="J6128" s="314" t="s">
        <v>547</v>
      </c>
      <c r="K6128" s="314" t="s">
        <v>386</v>
      </c>
      <c r="L6128" s="314" t="s">
        <v>526</v>
      </c>
      <c r="M6128" s="314" t="s">
        <v>427</v>
      </c>
      <c r="N6128" s="316">
        <v>29</v>
      </c>
      <c r="O6128" s="317">
        <v>5958.8000000000002</v>
      </c>
      <c r="P6128" s="316">
        <v>40656</v>
      </c>
      <c r="Q6128" t="str">
        <f t="shared" si="98"/>
        <v>1-Residential</v>
      </c>
    </row>
    <row r="6129" spans="1:17" ht="15">
      <c r="A6129" s="318">
        <v>4</v>
      </c>
      <c r="B6129" s="319" t="s">
        <v>249</v>
      </c>
      <c r="C6129" s="320">
        <v>2022</v>
      </c>
      <c r="D6129" s="320">
        <v>3</v>
      </c>
      <c r="E6129" s="319" t="s">
        <v>546</v>
      </c>
      <c r="F6129" s="326">
        <v>3</v>
      </c>
      <c r="G6129" s="319" t="s">
        <v>408</v>
      </c>
      <c r="H6129" s="319" t="s">
        <v>404</v>
      </c>
      <c r="I6129" s="319" t="s">
        <v>405</v>
      </c>
      <c r="J6129" s="319" t="s">
        <v>548</v>
      </c>
      <c r="K6129" s="319" t="s">
        <v>392</v>
      </c>
      <c r="L6129" s="319" t="s">
        <v>526</v>
      </c>
      <c r="M6129" s="319" t="s">
        <v>427</v>
      </c>
      <c r="N6129" s="321">
        <v>1223</v>
      </c>
      <c r="O6129" s="322">
        <v>197962.45999999999</v>
      </c>
      <c r="P6129" s="321">
        <v>1605855</v>
      </c>
      <c r="Q6129" t="str">
        <f t="shared" si="98"/>
        <v>3-Small C&amp;I</v>
      </c>
    </row>
    <row r="6130" spans="1:17" ht="15">
      <c r="A6130" s="313">
        <v>4</v>
      </c>
      <c r="B6130" s="314" t="s">
        <v>249</v>
      </c>
      <c r="C6130" s="315">
        <v>2022</v>
      </c>
      <c r="D6130" s="315">
        <v>3</v>
      </c>
      <c r="E6130" s="314" t="s">
        <v>546</v>
      </c>
      <c r="F6130" s="325">
        <v>3</v>
      </c>
      <c r="G6130" s="314" t="s">
        <v>408</v>
      </c>
      <c r="H6130" s="314" t="s">
        <v>433</v>
      </c>
      <c r="I6130" s="314" t="s">
        <v>434</v>
      </c>
      <c r="J6130" s="314" t="s">
        <v>553</v>
      </c>
      <c r="K6130" s="314" t="s">
        <v>412</v>
      </c>
      <c r="L6130" s="314" t="s">
        <v>526</v>
      </c>
      <c r="M6130" s="314" t="s">
        <v>427</v>
      </c>
      <c r="N6130" s="316">
        <v>7</v>
      </c>
      <c r="O6130" s="317">
        <v>244.66</v>
      </c>
      <c r="P6130" s="316">
        <v>1664</v>
      </c>
      <c r="Q6130" t="str">
        <f t="shared" si="98"/>
        <v>3-Small C&amp;I</v>
      </c>
    </row>
    <row r="6131" spans="1:17" ht="15">
      <c r="A6131" s="318">
        <v>4</v>
      </c>
      <c r="B6131" s="319" t="s">
        <v>249</v>
      </c>
      <c r="C6131" s="320">
        <v>2022</v>
      </c>
      <c r="D6131" s="320">
        <v>3</v>
      </c>
      <c r="E6131" s="319" t="s">
        <v>546</v>
      </c>
      <c r="F6131" s="326">
        <v>3</v>
      </c>
      <c r="G6131" s="319" t="s">
        <v>408</v>
      </c>
      <c r="H6131" s="319" t="s">
        <v>435</v>
      </c>
      <c r="I6131" s="319" t="s">
        <v>436</v>
      </c>
      <c r="J6131" s="319" t="s">
        <v>550</v>
      </c>
      <c r="K6131" s="319" t="s">
        <v>415</v>
      </c>
      <c r="L6131" s="319" t="s">
        <v>526</v>
      </c>
      <c r="M6131" s="319" t="s">
        <v>427</v>
      </c>
      <c r="N6131" s="321">
        <v>10</v>
      </c>
      <c r="O6131" s="322">
        <v>356.89999999999998</v>
      </c>
      <c r="P6131" s="321">
        <v>2330</v>
      </c>
      <c r="Q6131" t="str">
        <f t="shared" si="98"/>
        <v>3-Small C&amp;I</v>
      </c>
    </row>
    <row r="6132" spans="1:17" ht="15">
      <c r="A6132" s="313">
        <v>4</v>
      </c>
      <c r="B6132" s="314" t="s">
        <v>249</v>
      </c>
      <c r="C6132" s="315">
        <v>2022</v>
      </c>
      <c r="D6132" s="315">
        <v>3</v>
      </c>
      <c r="E6132" s="314" t="s">
        <v>546</v>
      </c>
      <c r="F6132" s="325">
        <v>3</v>
      </c>
      <c r="G6132" s="314" t="s">
        <v>408</v>
      </c>
      <c r="H6132" s="314" t="s">
        <v>406</v>
      </c>
      <c r="I6132" s="314" t="s">
        <v>407</v>
      </c>
      <c r="J6132" s="314" t="s">
        <v>551</v>
      </c>
      <c r="K6132" s="314" t="s">
        <v>398</v>
      </c>
      <c r="L6132" s="314" t="s">
        <v>526</v>
      </c>
      <c r="M6132" s="314" t="s">
        <v>427</v>
      </c>
      <c r="N6132" s="316">
        <v>54</v>
      </c>
      <c r="O6132" s="317">
        <v>4049.8499999999999</v>
      </c>
      <c r="P6132" s="316">
        <v>29703</v>
      </c>
      <c r="Q6132" t="str">
        <f t="shared" si="98"/>
        <v>3-Small C&amp;I</v>
      </c>
    </row>
    <row r="6133" spans="1:17" ht="15">
      <c r="A6133" s="318">
        <v>4</v>
      </c>
      <c r="B6133" s="319" t="s">
        <v>249</v>
      </c>
      <c r="C6133" s="320">
        <v>2022</v>
      </c>
      <c r="D6133" s="320">
        <v>3</v>
      </c>
      <c r="E6133" s="319" t="s">
        <v>546</v>
      </c>
      <c r="F6133" s="326">
        <v>3</v>
      </c>
      <c r="G6133" s="319" t="s">
        <v>408</v>
      </c>
      <c r="H6133" s="319" t="s">
        <v>437</v>
      </c>
      <c r="I6133" s="319" t="s">
        <v>438</v>
      </c>
      <c r="J6133" s="319" t="s">
        <v>554</v>
      </c>
      <c r="K6133" s="319" t="s">
        <v>420</v>
      </c>
      <c r="L6133" s="319" t="s">
        <v>526</v>
      </c>
      <c r="M6133" s="319" t="s">
        <v>427</v>
      </c>
      <c r="N6133" s="321">
        <v>65</v>
      </c>
      <c r="O6133" s="322">
        <v>123167.21000000001</v>
      </c>
      <c r="P6133" s="321">
        <v>1176807</v>
      </c>
      <c r="Q6133" t="str">
        <f t="shared" si="98"/>
        <v>4-Medium C&amp;I</v>
      </c>
    </row>
    <row r="6134" spans="1:17" ht="15">
      <c r="A6134" s="313">
        <v>4</v>
      </c>
      <c r="B6134" s="314" t="s">
        <v>249</v>
      </c>
      <c r="C6134" s="315">
        <v>2022</v>
      </c>
      <c r="D6134" s="315">
        <v>3</v>
      </c>
      <c r="E6134" s="314" t="s">
        <v>546</v>
      </c>
      <c r="F6134" s="325">
        <v>3</v>
      </c>
      <c r="G6134" s="314" t="s">
        <v>408</v>
      </c>
      <c r="H6134" s="314" t="s">
        <v>439</v>
      </c>
      <c r="I6134" s="314" t="s">
        <v>440</v>
      </c>
      <c r="J6134" s="314" t="s">
        <v>556</v>
      </c>
      <c r="K6134" s="314" t="s">
        <v>441</v>
      </c>
      <c r="L6134" s="314" t="s">
        <v>526</v>
      </c>
      <c r="M6134" s="314" t="s">
        <v>427</v>
      </c>
      <c r="N6134" s="316">
        <v>1</v>
      </c>
      <c r="O6134" s="317">
        <v>89.090000000000003</v>
      </c>
      <c r="P6134" s="316">
        <v>0</v>
      </c>
      <c r="Q6134" t="str">
        <f t="shared" si="98"/>
        <v>4-Medium C&amp;I</v>
      </c>
    </row>
    <row r="6135" spans="1:17" ht="15">
      <c r="A6135" s="318">
        <v>4</v>
      </c>
      <c r="B6135" s="319" t="s">
        <v>249</v>
      </c>
      <c r="C6135" s="320">
        <v>2022</v>
      </c>
      <c r="D6135" s="320">
        <v>3</v>
      </c>
      <c r="E6135" s="319" t="s">
        <v>546</v>
      </c>
      <c r="F6135" s="326">
        <v>5</v>
      </c>
      <c r="G6135" s="319" t="s">
        <v>442</v>
      </c>
      <c r="H6135" s="319" t="s">
        <v>418</v>
      </c>
      <c r="I6135" s="319" t="s">
        <v>419</v>
      </c>
      <c r="J6135" s="319" t="s">
        <v>554</v>
      </c>
      <c r="K6135" s="319" t="s">
        <v>420</v>
      </c>
      <c r="L6135" s="319" t="s">
        <v>527</v>
      </c>
      <c r="M6135" s="319" t="s">
        <v>443</v>
      </c>
      <c r="N6135" s="321">
        <v>1</v>
      </c>
      <c r="O6135" s="322">
        <v>783.35000000000002</v>
      </c>
      <c r="P6135" s="321">
        <v>2080</v>
      </c>
      <c r="Q6135" t="str">
        <f t="shared" si="98"/>
        <v>4-Medium C&amp;I</v>
      </c>
    </row>
    <row r="6136" spans="1:17" ht="15">
      <c r="A6136" s="313">
        <v>4</v>
      </c>
      <c r="B6136" s="314" t="s">
        <v>249</v>
      </c>
      <c r="C6136" s="315">
        <v>2022</v>
      </c>
      <c r="D6136" s="315">
        <v>3</v>
      </c>
      <c r="E6136" s="314" t="s">
        <v>546</v>
      </c>
      <c r="F6136" s="325">
        <v>5</v>
      </c>
      <c r="G6136" s="314" t="s">
        <v>442</v>
      </c>
      <c r="H6136" s="314" t="s">
        <v>431</v>
      </c>
      <c r="I6136" s="314" t="s">
        <v>432</v>
      </c>
      <c r="J6136" s="314" t="s">
        <v>558</v>
      </c>
      <c r="K6136" s="314" t="s">
        <v>430</v>
      </c>
      <c r="L6136" s="314" t="s">
        <v>528</v>
      </c>
      <c r="M6136" s="314" t="s">
        <v>444</v>
      </c>
      <c r="N6136" s="316">
        <v>1</v>
      </c>
      <c r="O6136" s="317">
        <v>5324.9099999999999</v>
      </c>
      <c r="P6136" s="316">
        <v>56320</v>
      </c>
      <c r="Q6136" t="str">
        <f t="shared" si="98"/>
        <v>5-Large C&amp;I</v>
      </c>
    </row>
    <row r="6137" spans="1:17" ht="15">
      <c r="A6137" s="318">
        <v>4</v>
      </c>
      <c r="B6137" s="319" t="s">
        <v>249</v>
      </c>
      <c r="C6137" s="320">
        <v>2022</v>
      </c>
      <c r="D6137" s="320">
        <v>3</v>
      </c>
      <c r="E6137" s="319" t="s">
        <v>546</v>
      </c>
      <c r="F6137" s="326">
        <v>5</v>
      </c>
      <c r="G6137" s="319" t="s">
        <v>442</v>
      </c>
      <c r="H6137" s="319" t="s">
        <v>404</v>
      </c>
      <c r="I6137" s="319" t="s">
        <v>405</v>
      </c>
      <c r="J6137" s="319" t="s">
        <v>548</v>
      </c>
      <c r="K6137" s="319" t="s">
        <v>392</v>
      </c>
      <c r="L6137" s="319" t="s">
        <v>528</v>
      </c>
      <c r="M6137" s="319" t="s">
        <v>444</v>
      </c>
      <c r="N6137" s="321">
        <v>2</v>
      </c>
      <c r="O6137" s="322">
        <v>242.02000000000001</v>
      </c>
      <c r="P6137" s="321">
        <v>1884</v>
      </c>
      <c r="Q6137" t="str">
        <f t="shared" si="98"/>
        <v>3-Small C&amp;I</v>
      </c>
    </row>
    <row r="6138" spans="1:17" ht="15">
      <c r="A6138" s="313">
        <v>4</v>
      </c>
      <c r="B6138" s="314" t="s">
        <v>249</v>
      </c>
      <c r="C6138" s="315">
        <v>2022</v>
      </c>
      <c r="D6138" s="315">
        <v>3</v>
      </c>
      <c r="E6138" s="314" t="s">
        <v>546</v>
      </c>
      <c r="F6138" s="325">
        <v>6</v>
      </c>
      <c r="G6138" s="314" t="s">
        <v>445</v>
      </c>
      <c r="H6138" s="314" t="s">
        <v>446</v>
      </c>
      <c r="I6138" s="314" t="s">
        <v>447</v>
      </c>
      <c r="J6138" s="314" t="s">
        <v>559</v>
      </c>
      <c r="K6138" s="314" t="s">
        <v>448</v>
      </c>
      <c r="L6138" s="314" t="s">
        <v>529</v>
      </c>
      <c r="M6138" s="314" t="s">
        <v>449</v>
      </c>
      <c r="N6138" s="316">
        <v>1</v>
      </c>
      <c r="O6138" s="317">
        <v>6002.25</v>
      </c>
      <c r="P6138" s="316">
        <v>15418</v>
      </c>
      <c r="Q6138" t="str">
        <f t="shared" si="98"/>
        <v>Street</v>
      </c>
    </row>
    <row r="6139" spans="1:17" ht="15">
      <c r="A6139" s="318">
        <v>4</v>
      </c>
      <c r="B6139" s="319" t="s">
        <v>249</v>
      </c>
      <c r="C6139" s="320">
        <v>2022</v>
      </c>
      <c r="D6139" s="320">
        <v>3</v>
      </c>
      <c r="E6139" s="319" t="s">
        <v>546</v>
      </c>
      <c r="F6139" s="326">
        <v>6</v>
      </c>
      <c r="G6139" s="319" t="s">
        <v>445</v>
      </c>
      <c r="H6139" s="319" t="s">
        <v>450</v>
      </c>
      <c r="I6139" s="319" t="s">
        <v>451</v>
      </c>
      <c r="J6139" s="319" t="s">
        <v>563</v>
      </c>
      <c r="K6139" s="319" t="s">
        <v>452</v>
      </c>
      <c r="L6139" s="319" t="s">
        <v>529</v>
      </c>
      <c r="M6139" s="319" t="s">
        <v>449</v>
      </c>
      <c r="N6139" s="321">
        <v>2</v>
      </c>
      <c r="O6139" s="322">
        <v>1236.3599999999999</v>
      </c>
      <c r="P6139" s="321">
        <v>6483</v>
      </c>
      <c r="Q6139" t="str">
        <f t="shared" si="98"/>
        <v>Street</v>
      </c>
    </row>
    <row r="6140" spans="1:17" ht="15">
      <c r="A6140" s="313">
        <v>4</v>
      </c>
      <c r="B6140" s="314" t="s">
        <v>249</v>
      </c>
      <c r="C6140" s="315">
        <v>2022</v>
      </c>
      <c r="D6140" s="315">
        <v>3</v>
      </c>
      <c r="E6140" s="314" t="s">
        <v>546</v>
      </c>
      <c r="F6140" s="325">
        <v>10</v>
      </c>
      <c r="G6140" s="314" t="s">
        <v>453</v>
      </c>
      <c r="H6140" s="314" t="s">
        <v>384</v>
      </c>
      <c r="I6140" s="314" t="s">
        <v>385</v>
      </c>
      <c r="J6140" s="314" t="s">
        <v>547</v>
      </c>
      <c r="K6140" s="314" t="s">
        <v>386</v>
      </c>
      <c r="L6140" s="314" t="s">
        <v>530</v>
      </c>
      <c r="M6140" s="314" t="s">
        <v>454</v>
      </c>
      <c r="N6140" s="316">
        <v>32</v>
      </c>
      <c r="O6140" s="317">
        <v>9419.7000000000007</v>
      </c>
      <c r="P6140" s="316">
        <v>31555</v>
      </c>
      <c r="Q6140" t="str">
        <f t="shared" si="98"/>
        <v>1-Residential</v>
      </c>
    </row>
    <row r="6141" spans="1:17" ht="15">
      <c r="A6141" s="318">
        <v>4</v>
      </c>
      <c r="B6141" s="319" t="s">
        <v>249</v>
      </c>
      <c r="C6141" s="320">
        <v>2022</v>
      </c>
      <c r="D6141" s="320">
        <v>3</v>
      </c>
      <c r="E6141" s="319" t="s">
        <v>546</v>
      </c>
      <c r="F6141" s="326">
        <v>10</v>
      </c>
      <c r="G6141" s="319" t="s">
        <v>453</v>
      </c>
      <c r="H6141" s="319" t="s">
        <v>393</v>
      </c>
      <c r="I6141" s="319" t="s">
        <v>394</v>
      </c>
      <c r="J6141" s="319" t="s">
        <v>549</v>
      </c>
      <c r="K6141" s="319" t="s">
        <v>395</v>
      </c>
      <c r="L6141" s="319" t="s">
        <v>530</v>
      </c>
      <c r="M6141" s="319" t="s">
        <v>454</v>
      </c>
      <c r="N6141" s="321">
        <v>1</v>
      </c>
      <c r="O6141" s="322">
        <v>69.219999999999999</v>
      </c>
      <c r="P6141" s="321">
        <v>344</v>
      </c>
      <c r="Q6141" t="str">
        <f t="shared" si="98"/>
        <v>2-Low Income Residential</v>
      </c>
    </row>
    <row r="6142" spans="1:17" ht="15">
      <c r="A6142" s="313">
        <v>4</v>
      </c>
      <c r="B6142" s="314" t="s">
        <v>249</v>
      </c>
      <c r="C6142" s="315">
        <v>2022</v>
      </c>
      <c r="D6142" s="315">
        <v>3</v>
      </c>
      <c r="E6142" s="314" t="s">
        <v>546</v>
      </c>
      <c r="F6142" s="325">
        <v>10</v>
      </c>
      <c r="G6142" s="314" t="s">
        <v>453</v>
      </c>
      <c r="H6142" s="314" t="s">
        <v>399</v>
      </c>
      <c r="I6142" s="314" t="s">
        <v>400</v>
      </c>
      <c r="J6142" s="314" t="s">
        <v>547</v>
      </c>
      <c r="K6142" s="314" t="s">
        <v>386</v>
      </c>
      <c r="L6142" s="314" t="s">
        <v>531</v>
      </c>
      <c r="M6142" s="314" t="s">
        <v>455</v>
      </c>
      <c r="N6142" s="316">
        <v>133</v>
      </c>
      <c r="O6142" s="317">
        <v>17577.91</v>
      </c>
      <c r="P6142" s="316">
        <v>116870</v>
      </c>
      <c r="Q6142" t="str">
        <f t="shared" si="98"/>
        <v>1-Residential</v>
      </c>
    </row>
    <row r="6143" spans="1:17" ht="15">
      <c r="A6143" s="318">
        <v>4</v>
      </c>
      <c r="B6143" s="319" t="s">
        <v>249</v>
      </c>
      <c r="C6143" s="320">
        <v>2022</v>
      </c>
      <c r="D6143" s="320">
        <v>3</v>
      </c>
      <c r="E6143" s="319" t="s">
        <v>546</v>
      </c>
      <c r="F6143" s="326">
        <v>10</v>
      </c>
      <c r="G6143" s="319" t="s">
        <v>453</v>
      </c>
      <c r="H6143" s="319" t="s">
        <v>402</v>
      </c>
      <c r="I6143" s="319" t="s">
        <v>403</v>
      </c>
      <c r="J6143" s="319" t="s">
        <v>549</v>
      </c>
      <c r="K6143" s="319" t="s">
        <v>395</v>
      </c>
      <c r="L6143" s="319" t="s">
        <v>531</v>
      </c>
      <c r="M6143" s="319" t="s">
        <v>455</v>
      </c>
      <c r="N6143" s="321">
        <v>3</v>
      </c>
      <c r="O6143" s="322">
        <v>146.72</v>
      </c>
      <c r="P6143" s="321">
        <v>2696</v>
      </c>
      <c r="Q6143" t="str">
        <f t="shared" si="98"/>
        <v>2-Low Income Residential</v>
      </c>
    </row>
    <row r="6144" spans="1:17" ht="15">
      <c r="A6144" s="313">
        <v>4</v>
      </c>
      <c r="B6144" s="314" t="s">
        <v>249</v>
      </c>
      <c r="C6144" s="315">
        <v>2022</v>
      </c>
      <c r="D6144" s="315">
        <v>3</v>
      </c>
      <c r="E6144" s="314" t="s">
        <v>546</v>
      </c>
      <c r="F6144" s="325">
        <v>60</v>
      </c>
      <c r="G6144" s="314" t="s">
        <v>456</v>
      </c>
      <c r="H6144" s="314" t="s">
        <v>446</v>
      </c>
      <c r="I6144" s="314" t="s">
        <v>447</v>
      </c>
      <c r="J6144" s="314" t="s">
        <v>559</v>
      </c>
      <c r="K6144" s="314" t="s">
        <v>448</v>
      </c>
      <c r="L6144" s="314" t="s">
        <v>532</v>
      </c>
      <c r="M6144" s="314" t="s">
        <v>457</v>
      </c>
      <c r="N6144" s="316">
        <v>1</v>
      </c>
      <c r="O6144" s="317">
        <v>11.33</v>
      </c>
      <c r="P6144" s="316">
        <v>29</v>
      </c>
      <c r="Q6144" t="str">
        <f t="shared" si="98"/>
        <v>Street</v>
      </c>
    </row>
    <row r="6145" spans="1:17" ht="15">
      <c r="A6145" s="318">
        <v>4</v>
      </c>
      <c r="B6145" s="319" t="s">
        <v>249</v>
      </c>
      <c r="C6145" s="320">
        <v>2022</v>
      </c>
      <c r="D6145" s="320">
        <v>3</v>
      </c>
      <c r="E6145" s="319" t="s">
        <v>546</v>
      </c>
      <c r="F6145" s="326">
        <v>60</v>
      </c>
      <c r="G6145" s="319" t="s">
        <v>456</v>
      </c>
      <c r="H6145" s="319" t="s">
        <v>450</v>
      </c>
      <c r="I6145" s="319" t="s">
        <v>451</v>
      </c>
      <c r="J6145" s="319" t="s">
        <v>563</v>
      </c>
      <c r="K6145" s="319" t="s">
        <v>452</v>
      </c>
      <c r="L6145" s="319" t="s">
        <v>532</v>
      </c>
      <c r="M6145" s="319" t="s">
        <v>457</v>
      </c>
      <c r="N6145" s="321">
        <v>2</v>
      </c>
      <c r="O6145" s="322">
        <v>27.379999999999999</v>
      </c>
      <c r="P6145" s="321">
        <v>132</v>
      </c>
      <c r="Q6145" t="str">
        <f t="shared" si="98"/>
        <v>Street</v>
      </c>
    </row>
    <row r="6146" spans="1:17" ht="15">
      <c r="A6146" s="313">
        <v>5</v>
      </c>
      <c r="B6146" s="314" t="s">
        <v>241</v>
      </c>
      <c r="C6146" s="315">
        <v>2022</v>
      </c>
      <c r="D6146" s="315">
        <v>3</v>
      </c>
      <c r="E6146" s="314" t="s">
        <v>546</v>
      </c>
      <c r="F6146" s="325">
        <v>1</v>
      </c>
      <c r="G6146" s="314" t="s">
        <v>383</v>
      </c>
      <c r="H6146" s="314" t="s">
        <v>384</v>
      </c>
      <c r="I6146" s="314" t="s">
        <v>385</v>
      </c>
      <c r="J6146" s="314" t="s">
        <v>547</v>
      </c>
      <c r="K6146" s="314" t="s">
        <v>386</v>
      </c>
      <c r="L6146" s="314" t="s">
        <v>523</v>
      </c>
      <c r="M6146" s="314" t="s">
        <v>387</v>
      </c>
      <c r="N6146" s="316">
        <v>484818</v>
      </c>
      <c r="O6146" s="317">
        <v>76116470.900000006</v>
      </c>
      <c r="P6146" s="316">
        <v>256208432</v>
      </c>
      <c r="Q6146" t="str">
        <f t="shared" si="98"/>
        <v>1-Residential</v>
      </c>
    </row>
    <row r="6147" spans="1:17" ht="15">
      <c r="A6147" s="318">
        <v>5</v>
      </c>
      <c r="B6147" s="319" t="s">
        <v>241</v>
      </c>
      <c r="C6147" s="320">
        <v>2022</v>
      </c>
      <c r="D6147" s="320">
        <v>3</v>
      </c>
      <c r="E6147" s="319" t="s">
        <v>546</v>
      </c>
      <c r="F6147" s="326">
        <v>1</v>
      </c>
      <c r="G6147" s="319" t="s">
        <v>383</v>
      </c>
      <c r="H6147" s="319" t="s">
        <v>388</v>
      </c>
      <c r="I6147" s="319" t="s">
        <v>389</v>
      </c>
      <c r="J6147" s="319" t="s">
        <v>547</v>
      </c>
      <c r="K6147" s="319" t="s">
        <v>386</v>
      </c>
      <c r="L6147" s="319" t="s">
        <v>523</v>
      </c>
      <c r="M6147" s="319" t="s">
        <v>387</v>
      </c>
      <c r="N6147" s="321">
        <v>344</v>
      </c>
      <c r="O6147" s="322">
        <v>57463.470000000001</v>
      </c>
      <c r="P6147" s="321">
        <v>186870</v>
      </c>
      <c r="Q6147" t="str">
        <f t="shared" si="98"/>
        <v>1-Residential</v>
      </c>
    </row>
    <row r="6148" spans="1:17" ht="15">
      <c r="A6148" s="313">
        <v>5</v>
      </c>
      <c r="B6148" s="314" t="s">
        <v>241</v>
      </c>
      <c r="C6148" s="315">
        <v>2022</v>
      </c>
      <c r="D6148" s="315">
        <v>3</v>
      </c>
      <c r="E6148" s="314" t="s">
        <v>546</v>
      </c>
      <c r="F6148" s="325">
        <v>1</v>
      </c>
      <c r="G6148" s="314" t="s">
        <v>383</v>
      </c>
      <c r="H6148" s="314" t="s">
        <v>390</v>
      </c>
      <c r="I6148" s="314" t="s">
        <v>391</v>
      </c>
      <c r="J6148" s="314" t="s">
        <v>548</v>
      </c>
      <c r="K6148" s="314" t="s">
        <v>392</v>
      </c>
      <c r="L6148" s="314" t="s">
        <v>523</v>
      </c>
      <c r="M6148" s="314" t="s">
        <v>387</v>
      </c>
      <c r="N6148" s="316">
        <v>1330</v>
      </c>
      <c r="O6148" s="323">
        <v>-9325.0900000000001</v>
      </c>
      <c r="P6148" s="316">
        <v>727126</v>
      </c>
      <c r="Q6148" t="str">
        <f t="shared" si="98"/>
        <v>3-Small C&amp;I</v>
      </c>
    </row>
    <row r="6149" spans="1:17" ht="15">
      <c r="A6149" s="318">
        <v>5</v>
      </c>
      <c r="B6149" s="319" t="s">
        <v>241</v>
      </c>
      <c r="C6149" s="320">
        <v>2022</v>
      </c>
      <c r="D6149" s="320">
        <v>3</v>
      </c>
      <c r="E6149" s="319" t="s">
        <v>546</v>
      </c>
      <c r="F6149" s="326">
        <v>1</v>
      </c>
      <c r="G6149" s="319" t="s">
        <v>383</v>
      </c>
      <c r="H6149" s="319" t="s">
        <v>393</v>
      </c>
      <c r="I6149" s="319" t="s">
        <v>394</v>
      </c>
      <c r="J6149" s="319" t="s">
        <v>549</v>
      </c>
      <c r="K6149" s="319" t="s">
        <v>395</v>
      </c>
      <c r="L6149" s="319" t="s">
        <v>523</v>
      </c>
      <c r="M6149" s="319" t="s">
        <v>387</v>
      </c>
      <c r="N6149" s="321">
        <v>56338</v>
      </c>
      <c r="O6149" s="322">
        <v>6640702.5899999999</v>
      </c>
      <c r="P6149" s="321">
        <v>34525673</v>
      </c>
      <c r="Q6149" t="str">
        <f t="shared" si="98"/>
        <v>2-Low Income Residential</v>
      </c>
    </row>
    <row r="6150" spans="1:17" ht="15">
      <c r="A6150" s="313">
        <v>5</v>
      </c>
      <c r="B6150" s="314" t="s">
        <v>241</v>
      </c>
      <c r="C6150" s="315">
        <v>2022</v>
      </c>
      <c r="D6150" s="315">
        <v>3</v>
      </c>
      <c r="E6150" s="314" t="s">
        <v>546</v>
      </c>
      <c r="F6150" s="325">
        <v>1</v>
      </c>
      <c r="G6150" s="314" t="s">
        <v>383</v>
      </c>
      <c r="H6150" s="314" t="s">
        <v>458</v>
      </c>
      <c r="I6150" s="314" t="s">
        <v>459</v>
      </c>
      <c r="J6150" s="314" t="s">
        <v>549</v>
      </c>
      <c r="K6150" s="314" t="s">
        <v>395</v>
      </c>
      <c r="L6150" s="314" t="s">
        <v>523</v>
      </c>
      <c r="M6150" s="314" t="s">
        <v>387</v>
      </c>
      <c r="N6150" s="316">
        <v>156</v>
      </c>
      <c r="O6150" s="317">
        <v>23873.169999999998</v>
      </c>
      <c r="P6150" s="316">
        <v>120726</v>
      </c>
      <c r="Q6150" t="str">
        <f t="shared" si="98"/>
        <v>2-Low Income Residential</v>
      </c>
    </row>
    <row r="6151" spans="1:17" ht="15">
      <c r="A6151" s="318">
        <v>5</v>
      </c>
      <c r="B6151" s="319" t="s">
        <v>241</v>
      </c>
      <c r="C6151" s="320">
        <v>2022</v>
      </c>
      <c r="D6151" s="320">
        <v>3</v>
      </c>
      <c r="E6151" s="319" t="s">
        <v>546</v>
      </c>
      <c r="F6151" s="326">
        <v>1</v>
      </c>
      <c r="G6151" s="319" t="s">
        <v>383</v>
      </c>
      <c r="H6151" s="319" t="s">
        <v>396</v>
      </c>
      <c r="I6151" s="319" t="s">
        <v>397</v>
      </c>
      <c r="J6151" s="319" t="s">
        <v>550</v>
      </c>
      <c r="K6151" s="319" t="s">
        <v>415</v>
      </c>
      <c r="L6151" s="319" t="s">
        <v>523</v>
      </c>
      <c r="M6151" s="319" t="s">
        <v>387</v>
      </c>
      <c r="N6151" s="321">
        <v>1066</v>
      </c>
      <c r="O6151" s="322">
        <v>104952.46000000001</v>
      </c>
      <c r="P6151" s="321">
        <v>392984</v>
      </c>
      <c r="Q6151" t="str">
        <f t="shared" si="98"/>
        <v>3-Small C&amp;I</v>
      </c>
    </row>
    <row r="6152" spans="1:17" ht="15">
      <c r="A6152" s="313">
        <v>5</v>
      </c>
      <c r="B6152" s="314" t="s">
        <v>241</v>
      </c>
      <c r="C6152" s="315">
        <v>2022</v>
      </c>
      <c r="D6152" s="315">
        <v>3</v>
      </c>
      <c r="E6152" s="314" t="s">
        <v>546</v>
      </c>
      <c r="F6152" s="325">
        <v>1</v>
      </c>
      <c r="G6152" s="314" t="s">
        <v>383</v>
      </c>
      <c r="H6152" s="314" t="s">
        <v>416</v>
      </c>
      <c r="I6152" s="314" t="s">
        <v>417</v>
      </c>
      <c r="J6152" s="314" t="s">
        <v>548</v>
      </c>
      <c r="K6152" s="314" t="s">
        <v>392</v>
      </c>
      <c r="L6152" s="314" t="s">
        <v>523</v>
      </c>
      <c r="M6152" s="314" t="s">
        <v>387</v>
      </c>
      <c r="N6152" s="316">
        <v>15</v>
      </c>
      <c r="O6152" s="323">
        <v>-17346.650000000001</v>
      </c>
      <c r="P6152" s="316">
        <v>8392</v>
      </c>
      <c r="Q6152" t="str">
        <f t="shared" si="98"/>
        <v>3-Small C&amp;I</v>
      </c>
    </row>
    <row r="6153" spans="1:17" ht="15">
      <c r="A6153" s="318">
        <v>5</v>
      </c>
      <c r="B6153" s="319" t="s">
        <v>241</v>
      </c>
      <c r="C6153" s="320">
        <v>2022</v>
      </c>
      <c r="D6153" s="320">
        <v>3</v>
      </c>
      <c r="E6153" s="319" t="s">
        <v>546</v>
      </c>
      <c r="F6153" s="326">
        <v>1</v>
      </c>
      <c r="G6153" s="319" t="s">
        <v>383</v>
      </c>
      <c r="H6153" s="319" t="s">
        <v>460</v>
      </c>
      <c r="I6153" s="319" t="s">
        <v>461</v>
      </c>
      <c r="J6153" s="319" t="s">
        <v>551</v>
      </c>
      <c r="K6153" s="319" t="s">
        <v>398</v>
      </c>
      <c r="L6153" s="319" t="s">
        <v>523</v>
      </c>
      <c r="M6153" s="319" t="s">
        <v>387</v>
      </c>
      <c r="N6153" s="321">
        <v>3</v>
      </c>
      <c r="O6153" s="322">
        <v>142.11000000000001</v>
      </c>
      <c r="P6153" s="321">
        <v>382</v>
      </c>
      <c r="Q6153" t="str">
        <f t="shared" si="98"/>
        <v>3-Small C&amp;I</v>
      </c>
    </row>
    <row r="6154" spans="1:17" ht="15">
      <c r="A6154" s="313">
        <v>5</v>
      </c>
      <c r="B6154" s="314" t="s">
        <v>241</v>
      </c>
      <c r="C6154" s="315">
        <v>2022</v>
      </c>
      <c r="D6154" s="315">
        <v>3</v>
      </c>
      <c r="E6154" s="314" t="s">
        <v>546</v>
      </c>
      <c r="F6154" s="325">
        <v>1</v>
      </c>
      <c r="G6154" s="314" t="s">
        <v>383</v>
      </c>
      <c r="H6154" s="314" t="s">
        <v>464</v>
      </c>
      <c r="I6154" s="314" t="s">
        <v>465</v>
      </c>
      <c r="J6154" s="314" t="s">
        <v>552</v>
      </c>
      <c r="K6154" s="314" t="s">
        <v>423</v>
      </c>
      <c r="L6154" s="314" t="s">
        <v>523</v>
      </c>
      <c r="M6154" s="314" t="s">
        <v>387</v>
      </c>
      <c r="N6154" s="316">
        <v>194</v>
      </c>
      <c r="O6154" s="317">
        <v>8308.8199999999997</v>
      </c>
      <c r="P6154" s="316">
        <v>19087</v>
      </c>
      <c r="Q6154" t="str">
        <f t="shared" si="98"/>
        <v>Street</v>
      </c>
    </row>
    <row r="6155" spans="1:17" ht="15">
      <c r="A6155" s="318">
        <v>5</v>
      </c>
      <c r="B6155" s="319" t="s">
        <v>241</v>
      </c>
      <c r="C6155" s="320">
        <v>2022</v>
      </c>
      <c r="D6155" s="320">
        <v>3</v>
      </c>
      <c r="E6155" s="319" t="s">
        <v>546</v>
      </c>
      <c r="F6155" s="326">
        <v>1</v>
      </c>
      <c r="G6155" s="319" t="s">
        <v>383</v>
      </c>
      <c r="H6155" s="319" t="s">
        <v>466</v>
      </c>
      <c r="I6155" s="319" t="s">
        <v>467</v>
      </c>
      <c r="J6155" s="319" t="s">
        <v>552</v>
      </c>
      <c r="K6155" s="319" t="s">
        <v>423</v>
      </c>
      <c r="L6155" s="319" t="s">
        <v>523</v>
      </c>
      <c r="M6155" s="319" t="s">
        <v>387</v>
      </c>
      <c r="N6155" s="321">
        <v>586</v>
      </c>
      <c r="O6155" s="322">
        <v>19956.919999999998</v>
      </c>
      <c r="P6155" s="321">
        <v>44855</v>
      </c>
      <c r="Q6155" t="str">
        <f t="shared" si="98"/>
        <v>Street</v>
      </c>
    </row>
    <row r="6156" spans="1:17" ht="15">
      <c r="A6156" s="313">
        <v>5</v>
      </c>
      <c r="B6156" s="314" t="s">
        <v>241</v>
      </c>
      <c r="C6156" s="315">
        <v>2022</v>
      </c>
      <c r="D6156" s="315">
        <v>3</v>
      </c>
      <c r="E6156" s="314" t="s">
        <v>546</v>
      </c>
      <c r="F6156" s="325">
        <v>1</v>
      </c>
      <c r="G6156" s="314" t="s">
        <v>383</v>
      </c>
      <c r="H6156" s="314" t="s">
        <v>421</v>
      </c>
      <c r="I6156" s="314" t="s">
        <v>422</v>
      </c>
      <c r="J6156" s="314" t="s">
        <v>552</v>
      </c>
      <c r="K6156" s="314" t="s">
        <v>423</v>
      </c>
      <c r="L6156" s="314" t="s">
        <v>524</v>
      </c>
      <c r="M6156" s="314" t="s">
        <v>401</v>
      </c>
      <c r="N6156" s="316">
        <v>631</v>
      </c>
      <c r="O6156" s="317">
        <v>22262.119999999999</v>
      </c>
      <c r="P6156" s="316">
        <v>65589</v>
      </c>
      <c r="Q6156" t="str">
        <f t="shared" si="98"/>
        <v>Street</v>
      </c>
    </row>
    <row r="6157" spans="1:17" ht="15">
      <c r="A6157" s="318">
        <v>5</v>
      </c>
      <c r="B6157" s="319" t="s">
        <v>241</v>
      </c>
      <c r="C6157" s="320">
        <v>2022</v>
      </c>
      <c r="D6157" s="320">
        <v>3</v>
      </c>
      <c r="E6157" s="319" t="s">
        <v>546</v>
      </c>
      <c r="F6157" s="326">
        <v>1</v>
      </c>
      <c r="G6157" s="319" t="s">
        <v>383</v>
      </c>
      <c r="H6157" s="319" t="s">
        <v>399</v>
      </c>
      <c r="I6157" s="319" t="s">
        <v>400</v>
      </c>
      <c r="J6157" s="319" t="s">
        <v>547</v>
      </c>
      <c r="K6157" s="319" t="s">
        <v>386</v>
      </c>
      <c r="L6157" s="319" t="s">
        <v>524</v>
      </c>
      <c r="M6157" s="319" t="s">
        <v>401</v>
      </c>
      <c r="N6157" s="321">
        <v>486952</v>
      </c>
      <c r="O6157" s="322">
        <v>41061391</v>
      </c>
      <c r="P6157" s="321">
        <v>277463599</v>
      </c>
      <c r="Q6157" t="str">
        <f t="shared" si="98"/>
        <v>1-Residential</v>
      </c>
    </row>
    <row r="6158" spans="1:17" ht="15">
      <c r="A6158" s="313">
        <v>5</v>
      </c>
      <c r="B6158" s="314" t="s">
        <v>241</v>
      </c>
      <c r="C6158" s="315">
        <v>2022</v>
      </c>
      <c r="D6158" s="315">
        <v>3</v>
      </c>
      <c r="E6158" s="314" t="s">
        <v>546</v>
      </c>
      <c r="F6158" s="325">
        <v>1</v>
      </c>
      <c r="G6158" s="314" t="s">
        <v>383</v>
      </c>
      <c r="H6158" s="314" t="s">
        <v>402</v>
      </c>
      <c r="I6158" s="314" t="s">
        <v>403</v>
      </c>
      <c r="J6158" s="314" t="s">
        <v>549</v>
      </c>
      <c r="K6158" s="314" t="s">
        <v>395</v>
      </c>
      <c r="L6158" s="314" t="s">
        <v>524</v>
      </c>
      <c r="M6158" s="314" t="s">
        <v>401</v>
      </c>
      <c r="N6158" s="316">
        <v>64711</v>
      </c>
      <c r="O6158" s="317">
        <v>1812657.28</v>
      </c>
      <c r="P6158" s="316">
        <v>38591180</v>
      </c>
      <c r="Q6158" t="str">
        <f t="shared" si="99" ref="Q6158:Q6221">VLOOKUP(TRIM(J6158),S:T,2,FALSE)</f>
        <v>2-Low Income Residential</v>
      </c>
    </row>
    <row r="6159" spans="1:17" ht="15">
      <c r="A6159" s="318">
        <v>5</v>
      </c>
      <c r="B6159" s="319" t="s">
        <v>241</v>
      </c>
      <c r="C6159" s="320">
        <v>2022</v>
      </c>
      <c r="D6159" s="320">
        <v>3</v>
      </c>
      <c r="E6159" s="319" t="s">
        <v>546</v>
      </c>
      <c r="F6159" s="326">
        <v>1</v>
      </c>
      <c r="G6159" s="319" t="s">
        <v>383</v>
      </c>
      <c r="H6159" s="319" t="s">
        <v>404</v>
      </c>
      <c r="I6159" s="319" t="s">
        <v>405</v>
      </c>
      <c r="J6159" s="319" t="s">
        <v>548</v>
      </c>
      <c r="K6159" s="319" t="s">
        <v>392</v>
      </c>
      <c r="L6159" s="319" t="s">
        <v>524</v>
      </c>
      <c r="M6159" s="319" t="s">
        <v>401</v>
      </c>
      <c r="N6159" s="321">
        <v>976</v>
      </c>
      <c r="O6159" s="324">
        <v>-6110.2200000000003</v>
      </c>
      <c r="P6159" s="321">
        <v>584614</v>
      </c>
      <c r="Q6159" t="str">
        <f t="shared" si="99"/>
        <v>3-Small C&amp;I</v>
      </c>
    </row>
    <row r="6160" spans="1:17" ht="15">
      <c r="A6160" s="313">
        <v>5</v>
      </c>
      <c r="B6160" s="314" t="s">
        <v>241</v>
      </c>
      <c r="C6160" s="315">
        <v>2022</v>
      </c>
      <c r="D6160" s="315">
        <v>3</v>
      </c>
      <c r="E6160" s="314" t="s">
        <v>546</v>
      </c>
      <c r="F6160" s="325">
        <v>1</v>
      </c>
      <c r="G6160" s="314" t="s">
        <v>383</v>
      </c>
      <c r="H6160" s="314" t="s">
        <v>406</v>
      </c>
      <c r="I6160" s="314" t="s">
        <v>407</v>
      </c>
      <c r="J6160" s="314" t="s">
        <v>551</v>
      </c>
      <c r="K6160" s="314" t="s">
        <v>398</v>
      </c>
      <c r="L6160" s="314" t="s">
        <v>524</v>
      </c>
      <c r="M6160" s="314" t="s">
        <v>401</v>
      </c>
      <c r="N6160" s="316">
        <v>890</v>
      </c>
      <c r="O6160" s="317">
        <v>45637.699999999997</v>
      </c>
      <c r="P6160" s="316">
        <v>333628</v>
      </c>
      <c r="Q6160" t="str">
        <f t="shared" si="99"/>
        <v>3-Small C&amp;I</v>
      </c>
    </row>
    <row r="6161" spans="1:17" ht="15">
      <c r="A6161" s="318">
        <v>5</v>
      </c>
      <c r="B6161" s="319" t="s">
        <v>241</v>
      </c>
      <c r="C6161" s="320">
        <v>2022</v>
      </c>
      <c r="D6161" s="320">
        <v>3</v>
      </c>
      <c r="E6161" s="319" t="s">
        <v>546</v>
      </c>
      <c r="F6161" s="326">
        <v>3</v>
      </c>
      <c r="G6161" s="319" t="s">
        <v>408</v>
      </c>
      <c r="H6161" s="319" t="s">
        <v>384</v>
      </c>
      <c r="I6161" s="319" t="s">
        <v>385</v>
      </c>
      <c r="J6161" s="319" t="s">
        <v>547</v>
      </c>
      <c r="K6161" s="319" t="s">
        <v>386</v>
      </c>
      <c r="L6161" s="319" t="s">
        <v>525</v>
      </c>
      <c r="M6161" s="319" t="s">
        <v>409</v>
      </c>
      <c r="N6161" s="321">
        <v>1151</v>
      </c>
      <c r="O6161" s="322">
        <v>424676.64000000001</v>
      </c>
      <c r="P6161" s="321">
        <v>1460936</v>
      </c>
      <c r="Q6161" t="str">
        <f t="shared" si="99"/>
        <v>1-Residential</v>
      </c>
    </row>
    <row r="6162" spans="1:17" ht="15">
      <c r="A6162" s="313">
        <v>5</v>
      </c>
      <c r="B6162" s="314" t="s">
        <v>241</v>
      </c>
      <c r="C6162" s="315">
        <v>2022</v>
      </c>
      <c r="D6162" s="315">
        <v>3</v>
      </c>
      <c r="E6162" s="314" t="s">
        <v>546</v>
      </c>
      <c r="F6162" s="325">
        <v>3</v>
      </c>
      <c r="G6162" s="314" t="s">
        <v>408</v>
      </c>
      <c r="H6162" s="314" t="s">
        <v>388</v>
      </c>
      <c r="I6162" s="314" t="s">
        <v>389</v>
      </c>
      <c r="J6162" s="314" t="s">
        <v>547</v>
      </c>
      <c r="K6162" s="314" t="s">
        <v>386</v>
      </c>
      <c r="L6162" s="314" t="s">
        <v>525</v>
      </c>
      <c r="M6162" s="314" t="s">
        <v>409</v>
      </c>
      <c r="N6162" s="316">
        <v>2</v>
      </c>
      <c r="O6162" s="317">
        <v>90.319999999999993</v>
      </c>
      <c r="P6162" s="316">
        <v>208</v>
      </c>
      <c r="Q6162" t="str">
        <f t="shared" si="99"/>
        <v>1-Residential</v>
      </c>
    </row>
    <row r="6163" spans="1:17" ht="15">
      <c r="A6163" s="318">
        <v>5</v>
      </c>
      <c r="B6163" s="319" t="s">
        <v>241</v>
      </c>
      <c r="C6163" s="320">
        <v>2022</v>
      </c>
      <c r="D6163" s="320">
        <v>3</v>
      </c>
      <c r="E6163" s="319" t="s">
        <v>546</v>
      </c>
      <c r="F6163" s="326">
        <v>3</v>
      </c>
      <c r="G6163" s="319" t="s">
        <v>408</v>
      </c>
      <c r="H6163" s="319" t="s">
        <v>390</v>
      </c>
      <c r="I6163" s="319" t="s">
        <v>391</v>
      </c>
      <c r="J6163" s="319" t="s">
        <v>548</v>
      </c>
      <c r="K6163" s="319" t="s">
        <v>392</v>
      </c>
      <c r="L6163" s="319" t="s">
        <v>525</v>
      </c>
      <c r="M6163" s="319" t="s">
        <v>409</v>
      </c>
      <c r="N6163" s="321">
        <v>42009</v>
      </c>
      <c r="O6163" s="322">
        <v>5247225.54</v>
      </c>
      <c r="P6163" s="321">
        <v>55155153</v>
      </c>
      <c r="Q6163" t="str">
        <f t="shared" si="99"/>
        <v>3-Small C&amp;I</v>
      </c>
    </row>
    <row r="6164" spans="1:17" ht="15">
      <c r="A6164" s="313">
        <v>5</v>
      </c>
      <c r="B6164" s="314" t="s">
        <v>241</v>
      </c>
      <c r="C6164" s="315">
        <v>2022</v>
      </c>
      <c r="D6164" s="315">
        <v>3</v>
      </c>
      <c r="E6164" s="314" t="s">
        <v>546</v>
      </c>
      <c r="F6164" s="325">
        <v>3</v>
      </c>
      <c r="G6164" s="314" t="s">
        <v>408</v>
      </c>
      <c r="H6164" s="314" t="s">
        <v>393</v>
      </c>
      <c r="I6164" s="314" t="s">
        <v>394</v>
      </c>
      <c r="J6164" s="314" t="s">
        <v>549</v>
      </c>
      <c r="K6164" s="314" t="s">
        <v>395</v>
      </c>
      <c r="L6164" s="314" t="s">
        <v>525</v>
      </c>
      <c r="M6164" s="314" t="s">
        <v>409</v>
      </c>
      <c r="N6164" s="316">
        <v>1</v>
      </c>
      <c r="O6164" s="317">
        <v>55.630000000000003</v>
      </c>
      <c r="P6164" s="316">
        <v>276</v>
      </c>
      <c r="Q6164" t="str">
        <f t="shared" si="99"/>
        <v>2-Low Income Residential</v>
      </c>
    </row>
    <row r="6165" spans="1:17" ht="15">
      <c r="A6165" s="318">
        <v>5</v>
      </c>
      <c r="B6165" s="319" t="s">
        <v>241</v>
      </c>
      <c r="C6165" s="320">
        <v>2022</v>
      </c>
      <c r="D6165" s="320">
        <v>3</v>
      </c>
      <c r="E6165" s="319" t="s">
        <v>546</v>
      </c>
      <c r="F6165" s="326">
        <v>3</v>
      </c>
      <c r="G6165" s="319" t="s">
        <v>408</v>
      </c>
      <c r="H6165" s="319" t="s">
        <v>410</v>
      </c>
      <c r="I6165" s="319" t="s">
        <v>411</v>
      </c>
      <c r="J6165" s="319" t="s">
        <v>553</v>
      </c>
      <c r="K6165" s="319" t="s">
        <v>412</v>
      </c>
      <c r="L6165" s="319" t="s">
        <v>525</v>
      </c>
      <c r="M6165" s="319" t="s">
        <v>409</v>
      </c>
      <c r="N6165" s="321">
        <v>358</v>
      </c>
      <c r="O6165" s="322">
        <v>25518.610000000001</v>
      </c>
      <c r="P6165" s="321">
        <v>94774</v>
      </c>
      <c r="Q6165" t="str">
        <f t="shared" si="99"/>
        <v>3-Small C&amp;I</v>
      </c>
    </row>
    <row r="6166" spans="1:17" ht="15">
      <c r="A6166" s="313">
        <v>5</v>
      </c>
      <c r="B6166" s="314" t="s">
        <v>241</v>
      </c>
      <c r="C6166" s="315">
        <v>2022</v>
      </c>
      <c r="D6166" s="315">
        <v>3</v>
      </c>
      <c r="E6166" s="314" t="s">
        <v>546</v>
      </c>
      <c r="F6166" s="325">
        <v>3</v>
      </c>
      <c r="G6166" s="314" t="s">
        <v>408</v>
      </c>
      <c r="H6166" s="314" t="s">
        <v>413</v>
      </c>
      <c r="I6166" s="314" t="s">
        <v>414</v>
      </c>
      <c r="J6166" s="314" t="s">
        <v>550</v>
      </c>
      <c r="K6166" s="314" t="s">
        <v>415</v>
      </c>
      <c r="L6166" s="314" t="s">
        <v>525</v>
      </c>
      <c r="M6166" s="314" t="s">
        <v>409</v>
      </c>
      <c r="N6166" s="316">
        <v>326</v>
      </c>
      <c r="O6166" s="323">
        <v>-368979.41999999998</v>
      </c>
      <c r="P6166" s="316">
        <v>173733</v>
      </c>
      <c r="Q6166" t="str">
        <f t="shared" si="99"/>
        <v>3-Small C&amp;I</v>
      </c>
    </row>
    <row r="6167" spans="1:17" ht="15">
      <c r="A6167" s="318">
        <v>5</v>
      </c>
      <c r="B6167" s="319" t="s">
        <v>241</v>
      </c>
      <c r="C6167" s="320">
        <v>2022</v>
      </c>
      <c r="D6167" s="320">
        <v>3</v>
      </c>
      <c r="E6167" s="319" t="s">
        <v>546</v>
      </c>
      <c r="F6167" s="326">
        <v>3</v>
      </c>
      <c r="G6167" s="319" t="s">
        <v>408</v>
      </c>
      <c r="H6167" s="319" t="s">
        <v>396</v>
      </c>
      <c r="I6167" s="319" t="s">
        <v>397</v>
      </c>
      <c r="J6167" s="319" t="s">
        <v>550</v>
      </c>
      <c r="K6167" s="319" t="s">
        <v>415</v>
      </c>
      <c r="L6167" s="319" t="s">
        <v>525</v>
      </c>
      <c r="M6167" s="319" t="s">
        <v>409</v>
      </c>
      <c r="N6167" s="321">
        <v>20203</v>
      </c>
      <c r="O6167" s="322">
        <v>2029862.6699999999</v>
      </c>
      <c r="P6167" s="321">
        <v>8773114</v>
      </c>
      <c r="Q6167" t="str">
        <f t="shared" si="99"/>
        <v>3-Small C&amp;I</v>
      </c>
    </row>
    <row r="6168" spans="1:17" ht="15">
      <c r="A6168" s="313">
        <v>5</v>
      </c>
      <c r="B6168" s="314" t="s">
        <v>241</v>
      </c>
      <c r="C6168" s="315">
        <v>2022</v>
      </c>
      <c r="D6168" s="315">
        <v>3</v>
      </c>
      <c r="E6168" s="314" t="s">
        <v>546</v>
      </c>
      <c r="F6168" s="325">
        <v>3</v>
      </c>
      <c r="G6168" s="314" t="s">
        <v>408</v>
      </c>
      <c r="H6168" s="314" t="s">
        <v>416</v>
      </c>
      <c r="I6168" s="314" t="s">
        <v>417</v>
      </c>
      <c r="J6168" s="314" t="s">
        <v>548</v>
      </c>
      <c r="K6168" s="314" t="s">
        <v>392</v>
      </c>
      <c r="L6168" s="314" t="s">
        <v>525</v>
      </c>
      <c r="M6168" s="314" t="s">
        <v>409</v>
      </c>
      <c r="N6168" s="316">
        <v>187</v>
      </c>
      <c r="O6168" s="317">
        <v>8125.4300000000003</v>
      </c>
      <c r="P6168" s="316">
        <v>216350</v>
      </c>
      <c r="Q6168" t="str">
        <f t="shared" si="99"/>
        <v>3-Small C&amp;I</v>
      </c>
    </row>
    <row r="6169" spans="1:17" ht="15">
      <c r="A6169" s="318">
        <v>5</v>
      </c>
      <c r="B6169" s="319" t="s">
        <v>241</v>
      </c>
      <c r="C6169" s="320">
        <v>2022</v>
      </c>
      <c r="D6169" s="320">
        <v>3</v>
      </c>
      <c r="E6169" s="319" t="s">
        <v>546</v>
      </c>
      <c r="F6169" s="326">
        <v>3</v>
      </c>
      <c r="G6169" s="319" t="s">
        <v>408</v>
      </c>
      <c r="H6169" s="319" t="s">
        <v>468</v>
      </c>
      <c r="I6169" s="319" t="s">
        <v>469</v>
      </c>
      <c r="J6169" s="319" t="s">
        <v>554</v>
      </c>
      <c r="K6169" s="319" t="s">
        <v>420</v>
      </c>
      <c r="L6169" s="319" t="s">
        <v>525</v>
      </c>
      <c r="M6169" s="319" t="s">
        <v>409</v>
      </c>
      <c r="N6169" s="321">
        <v>121</v>
      </c>
      <c r="O6169" s="322">
        <v>497411.51000000001</v>
      </c>
      <c r="P6169" s="321">
        <v>1905670</v>
      </c>
      <c r="Q6169" t="str">
        <f t="shared" si="99"/>
        <v>4-Medium C&amp;I</v>
      </c>
    </row>
    <row r="6170" spans="1:17" ht="15">
      <c r="A6170" s="313">
        <v>5</v>
      </c>
      <c r="B6170" s="314" t="s">
        <v>241</v>
      </c>
      <c r="C6170" s="315">
        <v>2022</v>
      </c>
      <c r="D6170" s="315">
        <v>3</v>
      </c>
      <c r="E6170" s="314" t="s">
        <v>546</v>
      </c>
      <c r="F6170" s="325">
        <v>3</v>
      </c>
      <c r="G6170" s="314" t="s">
        <v>408</v>
      </c>
      <c r="H6170" s="314" t="s">
        <v>572</v>
      </c>
      <c r="I6170" s="314" t="s">
        <v>573</v>
      </c>
      <c r="J6170" s="314" t="s">
        <v>550</v>
      </c>
      <c r="K6170" s="314" t="s">
        <v>415</v>
      </c>
      <c r="L6170" s="314" t="s">
        <v>525</v>
      </c>
      <c r="M6170" s="314" t="s">
        <v>409</v>
      </c>
      <c r="N6170" s="316">
        <v>1</v>
      </c>
      <c r="O6170" s="317">
        <v>10.66</v>
      </c>
      <c r="P6170" s="316">
        <v>0</v>
      </c>
      <c r="Q6170" t="str">
        <f t="shared" si="99"/>
        <v>3-Small C&amp;I</v>
      </c>
    </row>
    <row r="6171" spans="1:17" ht="15">
      <c r="A6171" s="318">
        <v>5</v>
      </c>
      <c r="B6171" s="319" t="s">
        <v>241</v>
      </c>
      <c r="C6171" s="320">
        <v>2022</v>
      </c>
      <c r="D6171" s="320">
        <v>3</v>
      </c>
      <c r="E6171" s="319" t="s">
        <v>546</v>
      </c>
      <c r="F6171" s="326">
        <v>3</v>
      </c>
      <c r="G6171" s="319" t="s">
        <v>408</v>
      </c>
      <c r="H6171" s="319" t="s">
        <v>460</v>
      </c>
      <c r="I6171" s="319" t="s">
        <v>461</v>
      </c>
      <c r="J6171" s="319" t="s">
        <v>551</v>
      </c>
      <c r="K6171" s="319" t="s">
        <v>398</v>
      </c>
      <c r="L6171" s="319" t="s">
        <v>525</v>
      </c>
      <c r="M6171" s="319" t="s">
        <v>409</v>
      </c>
      <c r="N6171" s="321">
        <v>96</v>
      </c>
      <c r="O6171" s="322">
        <v>9111.8099999999995</v>
      </c>
      <c r="P6171" s="321">
        <v>31849</v>
      </c>
      <c r="Q6171" t="str">
        <f t="shared" si="99"/>
        <v>3-Small C&amp;I</v>
      </c>
    </row>
    <row r="6172" spans="1:17" ht="15">
      <c r="A6172" s="313">
        <v>5</v>
      </c>
      <c r="B6172" s="314" t="s">
        <v>241</v>
      </c>
      <c r="C6172" s="315">
        <v>2022</v>
      </c>
      <c r="D6172" s="315">
        <v>3</v>
      </c>
      <c r="E6172" s="314" t="s">
        <v>546</v>
      </c>
      <c r="F6172" s="325">
        <v>3</v>
      </c>
      <c r="G6172" s="314" t="s">
        <v>408</v>
      </c>
      <c r="H6172" s="314" t="s">
        <v>470</v>
      </c>
      <c r="I6172" s="314" t="s">
        <v>471</v>
      </c>
      <c r="J6172" s="314" t="s">
        <v>555</v>
      </c>
      <c r="K6172" s="314" t="s">
        <v>472</v>
      </c>
      <c r="L6172" s="314" t="s">
        <v>525</v>
      </c>
      <c r="M6172" s="314" t="s">
        <v>409</v>
      </c>
      <c r="N6172" s="316">
        <v>2</v>
      </c>
      <c r="O6172" s="317">
        <v>3179.5</v>
      </c>
      <c r="P6172" s="316">
        <v>12200</v>
      </c>
      <c r="Q6172" t="str">
        <f t="shared" si="99"/>
        <v>4-Medium C&amp;I</v>
      </c>
    </row>
    <row r="6173" spans="1:17" ht="15">
      <c r="A6173" s="318">
        <v>5</v>
      </c>
      <c r="B6173" s="319" t="s">
        <v>241</v>
      </c>
      <c r="C6173" s="320">
        <v>2022</v>
      </c>
      <c r="D6173" s="320">
        <v>3</v>
      </c>
      <c r="E6173" s="319" t="s">
        <v>546</v>
      </c>
      <c r="F6173" s="326">
        <v>3</v>
      </c>
      <c r="G6173" s="319" t="s">
        <v>408</v>
      </c>
      <c r="H6173" s="319" t="s">
        <v>418</v>
      </c>
      <c r="I6173" s="319" t="s">
        <v>419</v>
      </c>
      <c r="J6173" s="319" t="s">
        <v>554</v>
      </c>
      <c r="K6173" s="319" t="s">
        <v>420</v>
      </c>
      <c r="L6173" s="319" t="s">
        <v>525</v>
      </c>
      <c r="M6173" s="319" t="s">
        <v>409</v>
      </c>
      <c r="N6173" s="321">
        <v>1832</v>
      </c>
      <c r="O6173" s="322">
        <v>8220363.3700000001</v>
      </c>
      <c r="P6173" s="321">
        <v>28570463</v>
      </c>
      <c r="Q6173" t="str">
        <f t="shared" si="99"/>
        <v>4-Medium C&amp;I</v>
      </c>
    </row>
    <row r="6174" spans="1:17" ht="15">
      <c r="A6174" s="313">
        <v>5</v>
      </c>
      <c r="B6174" s="314" t="s">
        <v>241</v>
      </c>
      <c r="C6174" s="315">
        <v>2022</v>
      </c>
      <c r="D6174" s="315">
        <v>3</v>
      </c>
      <c r="E6174" s="314" t="s">
        <v>546</v>
      </c>
      <c r="F6174" s="325">
        <v>3</v>
      </c>
      <c r="G6174" s="314" t="s">
        <v>408</v>
      </c>
      <c r="H6174" s="314" t="s">
        <v>473</v>
      </c>
      <c r="I6174" s="314" t="s">
        <v>474</v>
      </c>
      <c r="J6174" s="314" t="s">
        <v>556</v>
      </c>
      <c r="K6174" s="314" t="s">
        <v>441</v>
      </c>
      <c r="L6174" s="314" t="s">
        <v>525</v>
      </c>
      <c r="M6174" s="314" t="s">
        <v>409</v>
      </c>
      <c r="N6174" s="316">
        <v>47</v>
      </c>
      <c r="O6174" s="317">
        <v>289762.22999999998</v>
      </c>
      <c r="P6174" s="316">
        <v>985649</v>
      </c>
      <c r="Q6174" t="str">
        <f t="shared" si="99"/>
        <v>4-Medium C&amp;I</v>
      </c>
    </row>
    <row r="6175" spans="1:17" ht="15">
      <c r="A6175" s="318">
        <v>5</v>
      </c>
      <c r="B6175" s="319" t="s">
        <v>241</v>
      </c>
      <c r="C6175" s="320">
        <v>2022</v>
      </c>
      <c r="D6175" s="320">
        <v>3</v>
      </c>
      <c r="E6175" s="319" t="s">
        <v>546</v>
      </c>
      <c r="F6175" s="326">
        <v>3</v>
      </c>
      <c r="G6175" s="319" t="s">
        <v>408</v>
      </c>
      <c r="H6175" s="319" t="s">
        <v>475</v>
      </c>
      <c r="I6175" s="319" t="s">
        <v>476</v>
      </c>
      <c r="J6175" s="319" t="s">
        <v>555</v>
      </c>
      <c r="K6175" s="319" t="s">
        <v>472</v>
      </c>
      <c r="L6175" s="319" t="s">
        <v>525</v>
      </c>
      <c r="M6175" s="319" t="s">
        <v>409</v>
      </c>
      <c r="N6175" s="321">
        <v>67</v>
      </c>
      <c r="O6175" s="322">
        <v>222281.45999999999</v>
      </c>
      <c r="P6175" s="321">
        <v>793759</v>
      </c>
      <c r="Q6175" t="str">
        <f t="shared" si="99"/>
        <v>4-Medium C&amp;I</v>
      </c>
    </row>
    <row r="6176" spans="1:17" ht="15">
      <c r="A6176" s="313">
        <v>5</v>
      </c>
      <c r="B6176" s="314" t="s">
        <v>241</v>
      </c>
      <c r="C6176" s="315">
        <v>2022</v>
      </c>
      <c r="D6176" s="315">
        <v>3</v>
      </c>
      <c r="E6176" s="314" t="s">
        <v>546</v>
      </c>
      <c r="F6176" s="325">
        <v>3</v>
      </c>
      <c r="G6176" s="314" t="s">
        <v>408</v>
      </c>
      <c r="H6176" s="314" t="s">
        <v>464</v>
      </c>
      <c r="I6176" s="314" t="s">
        <v>465</v>
      </c>
      <c r="J6176" s="314" t="s">
        <v>552</v>
      </c>
      <c r="K6176" s="314" t="s">
        <v>423</v>
      </c>
      <c r="L6176" s="314" t="s">
        <v>525</v>
      </c>
      <c r="M6176" s="314" t="s">
        <v>409</v>
      </c>
      <c r="N6176" s="316">
        <v>877</v>
      </c>
      <c r="O6176" s="317">
        <v>102823.67</v>
      </c>
      <c r="P6176" s="316">
        <v>268600</v>
      </c>
      <c r="Q6176" t="str">
        <f t="shared" si="99"/>
        <v>Street</v>
      </c>
    </row>
    <row r="6177" spans="1:17" ht="15">
      <c r="A6177" s="318">
        <v>5</v>
      </c>
      <c r="B6177" s="319" t="s">
        <v>241</v>
      </c>
      <c r="C6177" s="320">
        <v>2022</v>
      </c>
      <c r="D6177" s="320">
        <v>3</v>
      </c>
      <c r="E6177" s="319" t="s">
        <v>546</v>
      </c>
      <c r="F6177" s="326">
        <v>3</v>
      </c>
      <c r="G6177" s="319" t="s">
        <v>408</v>
      </c>
      <c r="H6177" s="319" t="s">
        <v>466</v>
      </c>
      <c r="I6177" s="319" t="s">
        <v>467</v>
      </c>
      <c r="J6177" s="319" t="s">
        <v>552</v>
      </c>
      <c r="K6177" s="319" t="s">
        <v>423</v>
      </c>
      <c r="L6177" s="319" t="s">
        <v>525</v>
      </c>
      <c r="M6177" s="319" t="s">
        <v>409</v>
      </c>
      <c r="N6177" s="321">
        <v>1548</v>
      </c>
      <c r="O6177" s="322">
        <v>153788.97</v>
      </c>
      <c r="P6177" s="321">
        <v>410389</v>
      </c>
      <c r="Q6177" t="str">
        <f t="shared" si="99"/>
        <v>Street</v>
      </c>
    </row>
    <row r="6178" spans="1:17" ht="15">
      <c r="A6178" s="313">
        <v>5</v>
      </c>
      <c r="B6178" s="314" t="s">
        <v>241</v>
      </c>
      <c r="C6178" s="315">
        <v>2022</v>
      </c>
      <c r="D6178" s="315">
        <v>3</v>
      </c>
      <c r="E6178" s="314" t="s">
        <v>546</v>
      </c>
      <c r="F6178" s="325">
        <v>3</v>
      </c>
      <c r="G6178" s="314" t="s">
        <v>408</v>
      </c>
      <c r="H6178" s="314" t="s">
        <v>421</v>
      </c>
      <c r="I6178" s="314" t="s">
        <v>422</v>
      </c>
      <c r="J6178" s="314" t="s">
        <v>552</v>
      </c>
      <c r="K6178" s="314" t="s">
        <v>423</v>
      </c>
      <c r="L6178" s="314" t="s">
        <v>526</v>
      </c>
      <c r="M6178" s="314" t="s">
        <v>427</v>
      </c>
      <c r="N6178" s="316">
        <v>3396</v>
      </c>
      <c r="O6178" s="317">
        <v>283765.58000000002</v>
      </c>
      <c r="P6178" s="316">
        <v>1123375</v>
      </c>
      <c r="Q6178" t="str">
        <f t="shared" si="99"/>
        <v>Street</v>
      </c>
    </row>
    <row r="6179" spans="1:17" ht="15">
      <c r="A6179" s="318">
        <v>5</v>
      </c>
      <c r="B6179" s="319" t="s">
        <v>241</v>
      </c>
      <c r="C6179" s="320">
        <v>2022</v>
      </c>
      <c r="D6179" s="320">
        <v>3</v>
      </c>
      <c r="E6179" s="319" t="s">
        <v>546</v>
      </c>
      <c r="F6179" s="326">
        <v>3</v>
      </c>
      <c r="G6179" s="319" t="s">
        <v>408</v>
      </c>
      <c r="H6179" s="319" t="s">
        <v>424</v>
      </c>
      <c r="I6179" s="319" t="s">
        <v>425</v>
      </c>
      <c r="J6179" s="319" t="s">
        <v>557</v>
      </c>
      <c r="K6179" s="319" t="s">
        <v>426</v>
      </c>
      <c r="L6179" s="319" t="s">
        <v>526</v>
      </c>
      <c r="M6179" s="319" t="s">
        <v>427</v>
      </c>
      <c r="N6179" s="321">
        <v>6</v>
      </c>
      <c r="O6179" s="322">
        <v>640.45000000000005</v>
      </c>
      <c r="P6179" s="321">
        <v>5330</v>
      </c>
      <c r="Q6179" t="str">
        <f t="shared" si="99"/>
        <v>3-Small C&amp;I</v>
      </c>
    </row>
    <row r="6180" spans="1:17" ht="15">
      <c r="A6180" s="313">
        <v>5</v>
      </c>
      <c r="B6180" s="314" t="s">
        <v>241</v>
      </c>
      <c r="C6180" s="315">
        <v>2022</v>
      </c>
      <c r="D6180" s="315">
        <v>3</v>
      </c>
      <c r="E6180" s="314" t="s">
        <v>546</v>
      </c>
      <c r="F6180" s="325">
        <v>3</v>
      </c>
      <c r="G6180" s="314" t="s">
        <v>408</v>
      </c>
      <c r="H6180" s="314" t="s">
        <v>477</v>
      </c>
      <c r="I6180" s="314" t="s">
        <v>478</v>
      </c>
      <c r="J6180" s="314" t="s">
        <v>558</v>
      </c>
      <c r="K6180" s="314" t="s">
        <v>430</v>
      </c>
      <c r="L6180" s="314" t="s">
        <v>525</v>
      </c>
      <c r="M6180" s="314" t="s">
        <v>409</v>
      </c>
      <c r="N6180" s="316">
        <v>3</v>
      </c>
      <c r="O6180" s="317">
        <v>26208.18</v>
      </c>
      <c r="P6180" s="316">
        <v>107740</v>
      </c>
      <c r="Q6180" t="str">
        <f t="shared" si="99"/>
        <v>5-Large C&amp;I</v>
      </c>
    </row>
    <row r="6181" spans="1:17" ht="15">
      <c r="A6181" s="318">
        <v>5</v>
      </c>
      <c r="B6181" s="319" t="s">
        <v>241</v>
      </c>
      <c r="C6181" s="320">
        <v>2022</v>
      </c>
      <c r="D6181" s="320">
        <v>3</v>
      </c>
      <c r="E6181" s="319" t="s">
        <v>546</v>
      </c>
      <c r="F6181" s="326">
        <v>3</v>
      </c>
      <c r="G6181" s="319" t="s">
        <v>408</v>
      </c>
      <c r="H6181" s="319" t="s">
        <v>428</v>
      </c>
      <c r="I6181" s="319" t="s">
        <v>429</v>
      </c>
      <c r="J6181" s="319" t="s">
        <v>558</v>
      </c>
      <c r="K6181" s="319" t="s">
        <v>430</v>
      </c>
      <c r="L6181" s="319" t="s">
        <v>525</v>
      </c>
      <c r="M6181" s="319" t="s">
        <v>409</v>
      </c>
      <c r="N6181" s="321">
        <v>169</v>
      </c>
      <c r="O6181" s="322">
        <v>4147654.9500000002</v>
      </c>
      <c r="P6181" s="321">
        <v>16742354</v>
      </c>
      <c r="Q6181" t="str">
        <f t="shared" si="99"/>
        <v>5-Large C&amp;I</v>
      </c>
    </row>
    <row r="6182" spans="1:17" ht="15">
      <c r="A6182" s="313">
        <v>5</v>
      </c>
      <c r="B6182" s="314" t="s">
        <v>241</v>
      </c>
      <c r="C6182" s="315">
        <v>2022</v>
      </c>
      <c r="D6182" s="315">
        <v>3</v>
      </c>
      <c r="E6182" s="314" t="s">
        <v>546</v>
      </c>
      <c r="F6182" s="325">
        <v>3</v>
      </c>
      <c r="G6182" s="314" t="s">
        <v>408</v>
      </c>
      <c r="H6182" s="314" t="s">
        <v>431</v>
      </c>
      <c r="I6182" s="314" t="s">
        <v>432</v>
      </c>
      <c r="J6182" s="314" t="s">
        <v>558</v>
      </c>
      <c r="K6182" s="314" t="s">
        <v>430</v>
      </c>
      <c r="L6182" s="314" t="s">
        <v>526</v>
      </c>
      <c r="M6182" s="314" t="s">
        <v>427</v>
      </c>
      <c r="N6182" s="316">
        <v>1921</v>
      </c>
      <c r="O6182" s="317">
        <v>21716354.079999998</v>
      </c>
      <c r="P6182" s="316">
        <v>310722300</v>
      </c>
      <c r="Q6182" t="str">
        <f t="shared" si="99"/>
        <v>5-Large C&amp;I</v>
      </c>
    </row>
    <row r="6183" spans="1:17" ht="15">
      <c r="A6183" s="318">
        <v>5</v>
      </c>
      <c r="B6183" s="319" t="s">
        <v>241</v>
      </c>
      <c r="C6183" s="320">
        <v>2022</v>
      </c>
      <c r="D6183" s="320">
        <v>3</v>
      </c>
      <c r="E6183" s="319" t="s">
        <v>546</v>
      </c>
      <c r="F6183" s="326">
        <v>3</v>
      </c>
      <c r="G6183" s="319" t="s">
        <v>408</v>
      </c>
      <c r="H6183" s="319" t="s">
        <v>399</v>
      </c>
      <c r="I6183" s="319" t="s">
        <v>400</v>
      </c>
      <c r="J6183" s="319" t="s">
        <v>547</v>
      </c>
      <c r="K6183" s="319" t="s">
        <v>386</v>
      </c>
      <c r="L6183" s="319" t="s">
        <v>526</v>
      </c>
      <c r="M6183" s="319" t="s">
        <v>427</v>
      </c>
      <c r="N6183" s="321">
        <v>1269</v>
      </c>
      <c r="O6183" s="322">
        <v>422633.90999999997</v>
      </c>
      <c r="P6183" s="321">
        <v>3019993</v>
      </c>
      <c r="Q6183" t="str">
        <f t="shared" si="99"/>
        <v>1-Residential</v>
      </c>
    </row>
    <row r="6184" spans="1:17" ht="15">
      <c r="A6184" s="313">
        <v>5</v>
      </c>
      <c r="B6184" s="314" t="s">
        <v>241</v>
      </c>
      <c r="C6184" s="315">
        <v>2022</v>
      </c>
      <c r="D6184" s="315">
        <v>3</v>
      </c>
      <c r="E6184" s="314" t="s">
        <v>546</v>
      </c>
      <c r="F6184" s="325">
        <v>3</v>
      </c>
      <c r="G6184" s="314" t="s">
        <v>408</v>
      </c>
      <c r="H6184" s="314" t="s">
        <v>404</v>
      </c>
      <c r="I6184" s="314" t="s">
        <v>405</v>
      </c>
      <c r="J6184" s="314" t="s">
        <v>548</v>
      </c>
      <c r="K6184" s="314" t="s">
        <v>392</v>
      </c>
      <c r="L6184" s="314" t="s">
        <v>526</v>
      </c>
      <c r="M6184" s="314" t="s">
        <v>427</v>
      </c>
      <c r="N6184" s="316">
        <v>60868</v>
      </c>
      <c r="O6184" s="317">
        <v>6086997.5099999998</v>
      </c>
      <c r="P6184" s="316">
        <v>96845920</v>
      </c>
      <c r="Q6184" t="str">
        <f t="shared" si="99"/>
        <v>3-Small C&amp;I</v>
      </c>
    </row>
    <row r="6185" spans="1:17" ht="15">
      <c r="A6185" s="318">
        <v>5</v>
      </c>
      <c r="B6185" s="319" t="s">
        <v>241</v>
      </c>
      <c r="C6185" s="320">
        <v>2022</v>
      </c>
      <c r="D6185" s="320">
        <v>3</v>
      </c>
      <c r="E6185" s="319" t="s">
        <v>546</v>
      </c>
      <c r="F6185" s="326">
        <v>3</v>
      </c>
      <c r="G6185" s="319" t="s">
        <v>408</v>
      </c>
      <c r="H6185" s="319" t="s">
        <v>433</v>
      </c>
      <c r="I6185" s="319" t="s">
        <v>434</v>
      </c>
      <c r="J6185" s="319" t="s">
        <v>553</v>
      </c>
      <c r="K6185" s="319" t="s">
        <v>412</v>
      </c>
      <c r="L6185" s="319" t="s">
        <v>526</v>
      </c>
      <c r="M6185" s="319" t="s">
        <v>427</v>
      </c>
      <c r="N6185" s="321">
        <v>1225</v>
      </c>
      <c r="O6185" s="322">
        <v>52452.809999999998</v>
      </c>
      <c r="P6185" s="321">
        <v>393659</v>
      </c>
      <c r="Q6185" t="str">
        <f t="shared" si="99"/>
        <v>3-Small C&amp;I</v>
      </c>
    </row>
    <row r="6186" spans="1:17" ht="15">
      <c r="A6186" s="313">
        <v>5</v>
      </c>
      <c r="B6186" s="314" t="s">
        <v>241</v>
      </c>
      <c r="C6186" s="315">
        <v>2022</v>
      </c>
      <c r="D6186" s="315">
        <v>3</v>
      </c>
      <c r="E6186" s="314" t="s">
        <v>546</v>
      </c>
      <c r="F6186" s="325">
        <v>3</v>
      </c>
      <c r="G6186" s="314" t="s">
        <v>408</v>
      </c>
      <c r="H6186" s="314" t="s">
        <v>435</v>
      </c>
      <c r="I6186" s="314" t="s">
        <v>436</v>
      </c>
      <c r="J6186" s="314" t="s">
        <v>550</v>
      </c>
      <c r="K6186" s="314" t="s">
        <v>415</v>
      </c>
      <c r="L6186" s="314" t="s">
        <v>526</v>
      </c>
      <c r="M6186" s="314" t="s">
        <v>427</v>
      </c>
      <c r="N6186" s="316">
        <v>470</v>
      </c>
      <c r="O6186" s="317">
        <v>149586.70999999999</v>
      </c>
      <c r="P6186" s="316">
        <v>1824835</v>
      </c>
      <c r="Q6186" t="str">
        <f t="shared" si="99"/>
        <v>3-Small C&amp;I</v>
      </c>
    </row>
    <row r="6187" spans="1:17" ht="15">
      <c r="A6187" s="318">
        <v>5</v>
      </c>
      <c r="B6187" s="319" t="s">
        <v>241</v>
      </c>
      <c r="C6187" s="320">
        <v>2022</v>
      </c>
      <c r="D6187" s="320">
        <v>3</v>
      </c>
      <c r="E6187" s="319" t="s">
        <v>546</v>
      </c>
      <c r="F6187" s="326">
        <v>3</v>
      </c>
      <c r="G6187" s="319" t="s">
        <v>408</v>
      </c>
      <c r="H6187" s="319" t="s">
        <v>406</v>
      </c>
      <c r="I6187" s="319" t="s">
        <v>407</v>
      </c>
      <c r="J6187" s="319" t="s">
        <v>551</v>
      </c>
      <c r="K6187" s="319" t="s">
        <v>398</v>
      </c>
      <c r="L6187" s="319" t="s">
        <v>526</v>
      </c>
      <c r="M6187" s="319" t="s">
        <v>427</v>
      </c>
      <c r="N6187" s="321">
        <v>20234</v>
      </c>
      <c r="O6187" s="322">
        <v>1285850.3600000001</v>
      </c>
      <c r="P6187" s="321">
        <v>12024538</v>
      </c>
      <c r="Q6187" t="str">
        <f t="shared" si="99"/>
        <v>3-Small C&amp;I</v>
      </c>
    </row>
    <row r="6188" spans="1:17" ht="15">
      <c r="A6188" s="313">
        <v>5</v>
      </c>
      <c r="B6188" s="314" t="s">
        <v>241</v>
      </c>
      <c r="C6188" s="315">
        <v>2022</v>
      </c>
      <c r="D6188" s="315">
        <v>3</v>
      </c>
      <c r="E6188" s="314" t="s">
        <v>546</v>
      </c>
      <c r="F6188" s="325">
        <v>3</v>
      </c>
      <c r="G6188" s="314" t="s">
        <v>408</v>
      </c>
      <c r="H6188" s="314" t="s">
        <v>437</v>
      </c>
      <c r="I6188" s="314" t="s">
        <v>438</v>
      </c>
      <c r="J6188" s="314" t="s">
        <v>554</v>
      </c>
      <c r="K6188" s="314" t="s">
        <v>420</v>
      </c>
      <c r="L6188" s="314" t="s">
        <v>526</v>
      </c>
      <c r="M6188" s="314" t="s">
        <v>427</v>
      </c>
      <c r="N6188" s="316">
        <v>7448</v>
      </c>
      <c r="O6188" s="317">
        <v>14235931.390000001</v>
      </c>
      <c r="P6188" s="316">
        <v>151862155</v>
      </c>
      <c r="Q6188" t="str">
        <f t="shared" si="99"/>
        <v>4-Medium C&amp;I</v>
      </c>
    </row>
    <row r="6189" spans="1:17" ht="15">
      <c r="A6189" s="318">
        <v>5</v>
      </c>
      <c r="B6189" s="319" t="s">
        <v>241</v>
      </c>
      <c r="C6189" s="320">
        <v>2022</v>
      </c>
      <c r="D6189" s="320">
        <v>3</v>
      </c>
      <c r="E6189" s="319" t="s">
        <v>546</v>
      </c>
      <c r="F6189" s="326">
        <v>3</v>
      </c>
      <c r="G6189" s="319" t="s">
        <v>408</v>
      </c>
      <c r="H6189" s="319" t="s">
        <v>439</v>
      </c>
      <c r="I6189" s="319" t="s">
        <v>440</v>
      </c>
      <c r="J6189" s="319" t="s">
        <v>554</v>
      </c>
      <c r="K6189" s="319" t="s">
        <v>420</v>
      </c>
      <c r="L6189" s="319" t="s">
        <v>526</v>
      </c>
      <c r="M6189" s="319" t="s">
        <v>427</v>
      </c>
      <c r="N6189" s="321">
        <v>339</v>
      </c>
      <c r="O6189" s="322">
        <v>738767.96999999997</v>
      </c>
      <c r="P6189" s="321">
        <v>8144736</v>
      </c>
      <c r="Q6189" t="str">
        <f t="shared" si="99"/>
        <v>4-Medium C&amp;I</v>
      </c>
    </row>
    <row r="6190" spans="1:17" ht="15">
      <c r="A6190" s="313">
        <v>5</v>
      </c>
      <c r="B6190" s="314" t="s">
        <v>241</v>
      </c>
      <c r="C6190" s="315">
        <v>2022</v>
      </c>
      <c r="D6190" s="315">
        <v>3</v>
      </c>
      <c r="E6190" s="314" t="s">
        <v>546</v>
      </c>
      <c r="F6190" s="325">
        <v>3</v>
      </c>
      <c r="G6190" s="314" t="s">
        <v>408</v>
      </c>
      <c r="H6190" s="314" t="s">
        <v>479</v>
      </c>
      <c r="I6190" s="314" t="s">
        <v>480</v>
      </c>
      <c r="J6190" s="314" t="s">
        <v>554</v>
      </c>
      <c r="K6190" s="314" t="s">
        <v>420</v>
      </c>
      <c r="L6190" s="314" t="s">
        <v>526</v>
      </c>
      <c r="M6190" s="314" t="s">
        <v>427</v>
      </c>
      <c r="N6190" s="316">
        <v>206</v>
      </c>
      <c r="O6190" s="317">
        <v>398295.62</v>
      </c>
      <c r="P6190" s="316">
        <v>4416446</v>
      </c>
      <c r="Q6190" t="str">
        <f t="shared" si="99"/>
        <v>4-Medium C&amp;I</v>
      </c>
    </row>
    <row r="6191" spans="1:17" ht="15">
      <c r="A6191" s="318">
        <v>5</v>
      </c>
      <c r="B6191" s="319" t="s">
        <v>241</v>
      </c>
      <c r="C6191" s="320">
        <v>2022</v>
      </c>
      <c r="D6191" s="320">
        <v>3</v>
      </c>
      <c r="E6191" s="319" t="s">
        <v>546</v>
      </c>
      <c r="F6191" s="326">
        <v>5</v>
      </c>
      <c r="G6191" s="319" t="s">
        <v>442</v>
      </c>
      <c r="H6191" s="319" t="s">
        <v>390</v>
      </c>
      <c r="I6191" s="319" t="s">
        <v>391</v>
      </c>
      <c r="J6191" s="319" t="s">
        <v>548</v>
      </c>
      <c r="K6191" s="319" t="s">
        <v>392</v>
      </c>
      <c r="L6191" s="319" t="s">
        <v>527</v>
      </c>
      <c r="M6191" s="319" t="s">
        <v>443</v>
      </c>
      <c r="N6191" s="321">
        <v>940</v>
      </c>
      <c r="O6191" s="322">
        <v>299249.14000000001</v>
      </c>
      <c r="P6191" s="321">
        <v>1916577</v>
      </c>
      <c r="Q6191" t="str">
        <f t="shared" si="99"/>
        <v>3-Small C&amp;I</v>
      </c>
    </row>
    <row r="6192" spans="1:17" ht="15">
      <c r="A6192" s="313">
        <v>5</v>
      </c>
      <c r="B6192" s="314" t="s">
        <v>241</v>
      </c>
      <c r="C6192" s="315">
        <v>2022</v>
      </c>
      <c r="D6192" s="315">
        <v>3</v>
      </c>
      <c r="E6192" s="314" t="s">
        <v>546</v>
      </c>
      <c r="F6192" s="325">
        <v>5</v>
      </c>
      <c r="G6192" s="314" t="s">
        <v>442</v>
      </c>
      <c r="H6192" s="314" t="s">
        <v>410</v>
      </c>
      <c r="I6192" s="314" t="s">
        <v>411</v>
      </c>
      <c r="J6192" s="314" t="s">
        <v>553</v>
      </c>
      <c r="K6192" s="314" t="s">
        <v>412</v>
      </c>
      <c r="L6192" s="314" t="s">
        <v>527</v>
      </c>
      <c r="M6192" s="314" t="s">
        <v>443</v>
      </c>
      <c r="N6192" s="316">
        <v>1</v>
      </c>
      <c r="O6192" s="317">
        <v>78.390000000000001</v>
      </c>
      <c r="P6192" s="316">
        <v>292</v>
      </c>
      <c r="Q6192" t="str">
        <f t="shared" si="99"/>
        <v>3-Small C&amp;I</v>
      </c>
    </row>
    <row r="6193" spans="1:17" ht="15">
      <c r="A6193" s="318">
        <v>5</v>
      </c>
      <c r="B6193" s="319" t="s">
        <v>241</v>
      </c>
      <c r="C6193" s="320">
        <v>2022</v>
      </c>
      <c r="D6193" s="320">
        <v>3</v>
      </c>
      <c r="E6193" s="319" t="s">
        <v>546</v>
      </c>
      <c r="F6193" s="326">
        <v>5</v>
      </c>
      <c r="G6193" s="319" t="s">
        <v>442</v>
      </c>
      <c r="H6193" s="319" t="s">
        <v>416</v>
      </c>
      <c r="I6193" s="319" t="s">
        <v>417</v>
      </c>
      <c r="J6193" s="319" t="s">
        <v>548</v>
      </c>
      <c r="K6193" s="319" t="s">
        <v>392</v>
      </c>
      <c r="L6193" s="319" t="s">
        <v>527</v>
      </c>
      <c r="M6193" s="319" t="s">
        <v>443</v>
      </c>
      <c r="N6193" s="321">
        <v>2</v>
      </c>
      <c r="O6193" s="322">
        <v>143.80000000000001</v>
      </c>
      <c r="P6193" s="321">
        <v>529</v>
      </c>
      <c r="Q6193" t="str">
        <f t="shared" si="99"/>
        <v>3-Small C&amp;I</v>
      </c>
    </row>
    <row r="6194" spans="1:17" ht="15">
      <c r="A6194" s="313">
        <v>5</v>
      </c>
      <c r="B6194" s="314" t="s">
        <v>241</v>
      </c>
      <c r="C6194" s="315">
        <v>2022</v>
      </c>
      <c r="D6194" s="315">
        <v>3</v>
      </c>
      <c r="E6194" s="314" t="s">
        <v>546</v>
      </c>
      <c r="F6194" s="325">
        <v>5</v>
      </c>
      <c r="G6194" s="314" t="s">
        <v>442</v>
      </c>
      <c r="H6194" s="314" t="s">
        <v>468</v>
      </c>
      <c r="I6194" s="314" t="s">
        <v>469</v>
      </c>
      <c r="J6194" s="314" t="s">
        <v>554</v>
      </c>
      <c r="K6194" s="314" t="s">
        <v>420</v>
      </c>
      <c r="L6194" s="314" t="s">
        <v>527</v>
      </c>
      <c r="M6194" s="314" t="s">
        <v>443</v>
      </c>
      <c r="N6194" s="316">
        <v>8</v>
      </c>
      <c r="O6194" s="317">
        <v>36850.970000000001</v>
      </c>
      <c r="P6194" s="316">
        <v>119560</v>
      </c>
      <c r="Q6194" t="str">
        <f t="shared" si="99"/>
        <v>4-Medium C&amp;I</v>
      </c>
    </row>
    <row r="6195" spans="1:17" ht="15">
      <c r="A6195" s="318">
        <v>5</v>
      </c>
      <c r="B6195" s="319" t="s">
        <v>241</v>
      </c>
      <c r="C6195" s="320">
        <v>2022</v>
      </c>
      <c r="D6195" s="320">
        <v>3</v>
      </c>
      <c r="E6195" s="319" t="s">
        <v>546</v>
      </c>
      <c r="F6195" s="326">
        <v>5</v>
      </c>
      <c r="G6195" s="319" t="s">
        <v>442</v>
      </c>
      <c r="H6195" s="319" t="s">
        <v>418</v>
      </c>
      <c r="I6195" s="319" t="s">
        <v>419</v>
      </c>
      <c r="J6195" s="319" t="s">
        <v>554</v>
      </c>
      <c r="K6195" s="319" t="s">
        <v>420</v>
      </c>
      <c r="L6195" s="319" t="s">
        <v>527</v>
      </c>
      <c r="M6195" s="319" t="s">
        <v>443</v>
      </c>
      <c r="N6195" s="321">
        <v>169</v>
      </c>
      <c r="O6195" s="322">
        <v>1059078</v>
      </c>
      <c r="P6195" s="321">
        <v>3585627</v>
      </c>
      <c r="Q6195" t="str">
        <f t="shared" si="99"/>
        <v>4-Medium C&amp;I</v>
      </c>
    </row>
    <row r="6196" spans="1:17" ht="15">
      <c r="A6196" s="313">
        <v>5</v>
      </c>
      <c r="B6196" s="314" t="s">
        <v>241</v>
      </c>
      <c r="C6196" s="315">
        <v>2022</v>
      </c>
      <c r="D6196" s="315">
        <v>3</v>
      </c>
      <c r="E6196" s="314" t="s">
        <v>546</v>
      </c>
      <c r="F6196" s="325">
        <v>5</v>
      </c>
      <c r="G6196" s="314" t="s">
        <v>442</v>
      </c>
      <c r="H6196" s="314" t="s">
        <v>464</v>
      </c>
      <c r="I6196" s="314" t="s">
        <v>465</v>
      </c>
      <c r="J6196" s="314" t="s">
        <v>552</v>
      </c>
      <c r="K6196" s="314" t="s">
        <v>423</v>
      </c>
      <c r="L6196" s="314" t="s">
        <v>527</v>
      </c>
      <c r="M6196" s="314" t="s">
        <v>443</v>
      </c>
      <c r="N6196" s="316">
        <v>28</v>
      </c>
      <c r="O6196" s="317">
        <v>3585.0500000000002</v>
      </c>
      <c r="P6196" s="316">
        <v>9780</v>
      </c>
      <c r="Q6196" t="str">
        <f t="shared" si="99"/>
        <v>Street</v>
      </c>
    </row>
    <row r="6197" spans="1:17" ht="15">
      <c r="A6197" s="318">
        <v>5</v>
      </c>
      <c r="B6197" s="319" t="s">
        <v>241</v>
      </c>
      <c r="C6197" s="320">
        <v>2022</v>
      </c>
      <c r="D6197" s="320">
        <v>3</v>
      </c>
      <c r="E6197" s="319" t="s">
        <v>546</v>
      </c>
      <c r="F6197" s="326">
        <v>5</v>
      </c>
      <c r="G6197" s="319" t="s">
        <v>442</v>
      </c>
      <c r="H6197" s="319" t="s">
        <v>466</v>
      </c>
      <c r="I6197" s="319" t="s">
        <v>467</v>
      </c>
      <c r="J6197" s="319" t="s">
        <v>552</v>
      </c>
      <c r="K6197" s="319" t="s">
        <v>423</v>
      </c>
      <c r="L6197" s="319" t="s">
        <v>527</v>
      </c>
      <c r="M6197" s="319" t="s">
        <v>443</v>
      </c>
      <c r="N6197" s="321">
        <v>36</v>
      </c>
      <c r="O6197" s="322">
        <v>5413.8500000000004</v>
      </c>
      <c r="P6197" s="321">
        <v>14844</v>
      </c>
      <c r="Q6197" t="str">
        <f t="shared" si="99"/>
        <v>Street</v>
      </c>
    </row>
    <row r="6198" spans="1:17" ht="15">
      <c r="A6198" s="313">
        <v>5</v>
      </c>
      <c r="B6198" s="314" t="s">
        <v>241</v>
      </c>
      <c r="C6198" s="315">
        <v>2022</v>
      </c>
      <c r="D6198" s="315">
        <v>3</v>
      </c>
      <c r="E6198" s="314" t="s">
        <v>546</v>
      </c>
      <c r="F6198" s="325">
        <v>5</v>
      </c>
      <c r="G6198" s="314" t="s">
        <v>442</v>
      </c>
      <c r="H6198" s="314" t="s">
        <v>421</v>
      </c>
      <c r="I6198" s="314" t="s">
        <v>422</v>
      </c>
      <c r="J6198" s="314" t="s">
        <v>552</v>
      </c>
      <c r="K6198" s="314" t="s">
        <v>423</v>
      </c>
      <c r="L6198" s="314" t="s">
        <v>528</v>
      </c>
      <c r="M6198" s="314" t="s">
        <v>444</v>
      </c>
      <c r="N6198" s="316">
        <v>111</v>
      </c>
      <c r="O6198" s="317">
        <v>15156.84</v>
      </c>
      <c r="P6198" s="316">
        <v>61977</v>
      </c>
      <c r="Q6198" t="str">
        <f t="shared" si="99"/>
        <v>Street</v>
      </c>
    </row>
    <row r="6199" spans="1:17" ht="15">
      <c r="A6199" s="318">
        <v>5</v>
      </c>
      <c r="B6199" s="319" t="s">
        <v>241</v>
      </c>
      <c r="C6199" s="320">
        <v>2022</v>
      </c>
      <c r="D6199" s="320">
        <v>3</v>
      </c>
      <c r="E6199" s="319" t="s">
        <v>546</v>
      </c>
      <c r="F6199" s="326">
        <v>5</v>
      </c>
      <c r="G6199" s="319" t="s">
        <v>442</v>
      </c>
      <c r="H6199" s="319" t="s">
        <v>477</v>
      </c>
      <c r="I6199" s="319" t="s">
        <v>478</v>
      </c>
      <c r="J6199" s="319" t="s">
        <v>558</v>
      </c>
      <c r="K6199" s="319" t="s">
        <v>430</v>
      </c>
      <c r="L6199" s="319" t="s">
        <v>527</v>
      </c>
      <c r="M6199" s="319" t="s">
        <v>443</v>
      </c>
      <c r="N6199" s="321">
        <v>4</v>
      </c>
      <c r="O6199" s="322">
        <v>373227.02000000002</v>
      </c>
      <c r="P6199" s="321">
        <v>1626450</v>
      </c>
      <c r="Q6199" t="str">
        <f t="shared" si="99"/>
        <v>5-Large C&amp;I</v>
      </c>
    </row>
    <row r="6200" spans="1:17" ht="15">
      <c r="A6200" s="313">
        <v>5</v>
      </c>
      <c r="B6200" s="314" t="s">
        <v>241</v>
      </c>
      <c r="C6200" s="315">
        <v>2022</v>
      </c>
      <c r="D6200" s="315">
        <v>3</v>
      </c>
      <c r="E6200" s="314" t="s">
        <v>546</v>
      </c>
      <c r="F6200" s="325">
        <v>5</v>
      </c>
      <c r="G6200" s="314" t="s">
        <v>442</v>
      </c>
      <c r="H6200" s="314" t="s">
        <v>428</v>
      </c>
      <c r="I6200" s="314" t="s">
        <v>429</v>
      </c>
      <c r="J6200" s="314" t="s">
        <v>558</v>
      </c>
      <c r="K6200" s="314" t="s">
        <v>430</v>
      </c>
      <c r="L6200" s="314" t="s">
        <v>527</v>
      </c>
      <c r="M6200" s="314" t="s">
        <v>443</v>
      </c>
      <c r="N6200" s="316">
        <v>64</v>
      </c>
      <c r="O6200" s="317">
        <v>1446112.73</v>
      </c>
      <c r="P6200" s="316">
        <v>5575624</v>
      </c>
      <c r="Q6200" t="str">
        <f t="shared" si="99"/>
        <v>5-Large C&amp;I</v>
      </c>
    </row>
    <row r="6201" spans="1:17" ht="15">
      <c r="A6201" s="318">
        <v>5</v>
      </c>
      <c r="B6201" s="319" t="s">
        <v>241</v>
      </c>
      <c r="C6201" s="320">
        <v>2022</v>
      </c>
      <c r="D6201" s="320">
        <v>3</v>
      </c>
      <c r="E6201" s="319" t="s">
        <v>546</v>
      </c>
      <c r="F6201" s="326">
        <v>5</v>
      </c>
      <c r="G6201" s="319" t="s">
        <v>442</v>
      </c>
      <c r="H6201" s="319" t="s">
        <v>431</v>
      </c>
      <c r="I6201" s="319" t="s">
        <v>432</v>
      </c>
      <c r="J6201" s="319" t="s">
        <v>558</v>
      </c>
      <c r="K6201" s="319" t="s">
        <v>430</v>
      </c>
      <c r="L6201" s="319" t="s">
        <v>528</v>
      </c>
      <c r="M6201" s="319" t="s">
        <v>444</v>
      </c>
      <c r="N6201" s="321">
        <v>606</v>
      </c>
      <c r="O6201" s="322">
        <v>11636397.550000001</v>
      </c>
      <c r="P6201" s="321">
        <v>171086844</v>
      </c>
      <c r="Q6201" t="str">
        <f t="shared" si="99"/>
        <v>5-Large C&amp;I</v>
      </c>
    </row>
    <row r="6202" spans="1:17" ht="15">
      <c r="A6202" s="313">
        <v>5</v>
      </c>
      <c r="B6202" s="314" t="s">
        <v>241</v>
      </c>
      <c r="C6202" s="315">
        <v>2022</v>
      </c>
      <c r="D6202" s="315">
        <v>3</v>
      </c>
      <c r="E6202" s="314" t="s">
        <v>546</v>
      </c>
      <c r="F6202" s="325">
        <v>5</v>
      </c>
      <c r="G6202" s="314" t="s">
        <v>442</v>
      </c>
      <c r="H6202" s="314" t="s">
        <v>404</v>
      </c>
      <c r="I6202" s="314" t="s">
        <v>405</v>
      </c>
      <c r="J6202" s="314" t="s">
        <v>548</v>
      </c>
      <c r="K6202" s="314" t="s">
        <v>392</v>
      </c>
      <c r="L6202" s="314" t="s">
        <v>528</v>
      </c>
      <c r="M6202" s="314" t="s">
        <v>444</v>
      </c>
      <c r="N6202" s="316">
        <v>1342</v>
      </c>
      <c r="O6202" s="317">
        <v>517060.72999999998</v>
      </c>
      <c r="P6202" s="316">
        <v>4535320</v>
      </c>
      <c r="Q6202" t="str">
        <f t="shared" si="99"/>
        <v>3-Small C&amp;I</v>
      </c>
    </row>
    <row r="6203" spans="1:17" ht="15">
      <c r="A6203" s="318">
        <v>5</v>
      </c>
      <c r="B6203" s="319" t="s">
        <v>241</v>
      </c>
      <c r="C6203" s="320">
        <v>2022</v>
      </c>
      <c r="D6203" s="320">
        <v>3</v>
      </c>
      <c r="E6203" s="319" t="s">
        <v>546</v>
      </c>
      <c r="F6203" s="326">
        <v>5</v>
      </c>
      <c r="G6203" s="319" t="s">
        <v>442</v>
      </c>
      <c r="H6203" s="319" t="s">
        <v>433</v>
      </c>
      <c r="I6203" s="319" t="s">
        <v>434</v>
      </c>
      <c r="J6203" s="319" t="s">
        <v>553</v>
      </c>
      <c r="K6203" s="319" t="s">
        <v>412</v>
      </c>
      <c r="L6203" s="319" t="s">
        <v>528</v>
      </c>
      <c r="M6203" s="319" t="s">
        <v>444</v>
      </c>
      <c r="N6203" s="321">
        <v>1</v>
      </c>
      <c r="O6203" s="322">
        <v>40.57</v>
      </c>
      <c r="P6203" s="321">
        <v>300</v>
      </c>
      <c r="Q6203" t="str">
        <f t="shared" si="99"/>
        <v>3-Small C&amp;I</v>
      </c>
    </row>
    <row r="6204" spans="1:17" ht="15">
      <c r="A6204" s="313">
        <v>5</v>
      </c>
      <c r="B6204" s="314" t="s">
        <v>241</v>
      </c>
      <c r="C6204" s="315">
        <v>2022</v>
      </c>
      <c r="D6204" s="315">
        <v>3</v>
      </c>
      <c r="E6204" s="314" t="s">
        <v>546</v>
      </c>
      <c r="F6204" s="325">
        <v>5</v>
      </c>
      <c r="G6204" s="314" t="s">
        <v>442</v>
      </c>
      <c r="H6204" s="314" t="s">
        <v>437</v>
      </c>
      <c r="I6204" s="314" t="s">
        <v>438</v>
      </c>
      <c r="J6204" s="314" t="s">
        <v>554</v>
      </c>
      <c r="K6204" s="314" t="s">
        <v>420</v>
      </c>
      <c r="L6204" s="314" t="s">
        <v>528</v>
      </c>
      <c r="M6204" s="314" t="s">
        <v>444</v>
      </c>
      <c r="N6204" s="316">
        <v>470</v>
      </c>
      <c r="O6204" s="317">
        <v>1270949.49</v>
      </c>
      <c r="P6204" s="316">
        <v>12582993</v>
      </c>
      <c r="Q6204" t="str">
        <f t="shared" si="99"/>
        <v>4-Medium C&amp;I</v>
      </c>
    </row>
    <row r="6205" spans="1:17" ht="15">
      <c r="A6205" s="318">
        <v>5</v>
      </c>
      <c r="B6205" s="319" t="s">
        <v>241</v>
      </c>
      <c r="C6205" s="320">
        <v>2022</v>
      </c>
      <c r="D6205" s="320">
        <v>3</v>
      </c>
      <c r="E6205" s="319" t="s">
        <v>546</v>
      </c>
      <c r="F6205" s="326">
        <v>6</v>
      </c>
      <c r="G6205" s="319" t="s">
        <v>445</v>
      </c>
      <c r="H6205" s="319" t="s">
        <v>390</v>
      </c>
      <c r="I6205" s="319" t="s">
        <v>391</v>
      </c>
      <c r="J6205" s="319" t="s">
        <v>548</v>
      </c>
      <c r="K6205" s="319" t="s">
        <v>392</v>
      </c>
      <c r="L6205" s="319" t="s">
        <v>534</v>
      </c>
      <c r="M6205" s="319" t="s">
        <v>296</v>
      </c>
      <c r="N6205" s="321">
        <v>6</v>
      </c>
      <c r="O6205" s="322">
        <v>935.32000000000005</v>
      </c>
      <c r="P6205" s="321">
        <v>3605</v>
      </c>
      <c r="Q6205" t="str">
        <f t="shared" si="99"/>
        <v>3-Small C&amp;I</v>
      </c>
    </row>
    <row r="6206" spans="1:17" ht="15">
      <c r="A6206" s="313">
        <v>5</v>
      </c>
      <c r="B6206" s="314" t="s">
        <v>241</v>
      </c>
      <c r="C6206" s="315">
        <v>2022</v>
      </c>
      <c r="D6206" s="315">
        <v>3</v>
      </c>
      <c r="E6206" s="314" t="s">
        <v>546</v>
      </c>
      <c r="F6206" s="325">
        <v>6</v>
      </c>
      <c r="G6206" s="314" t="s">
        <v>445</v>
      </c>
      <c r="H6206" s="314" t="s">
        <v>481</v>
      </c>
      <c r="I6206" s="314" t="s">
        <v>482</v>
      </c>
      <c r="J6206" s="314" t="s">
        <v>559</v>
      </c>
      <c r="K6206" s="314" t="s">
        <v>448</v>
      </c>
      <c r="L6206" s="314" t="s">
        <v>534</v>
      </c>
      <c r="M6206" s="314" t="s">
        <v>296</v>
      </c>
      <c r="N6206" s="316">
        <v>71</v>
      </c>
      <c r="O6206" s="317">
        <v>55682.529999999999</v>
      </c>
      <c r="P6206" s="316">
        <v>118496</v>
      </c>
      <c r="Q6206" t="str">
        <f t="shared" si="99"/>
        <v>Street</v>
      </c>
    </row>
    <row r="6207" spans="1:17" ht="15">
      <c r="A6207" s="318">
        <v>5</v>
      </c>
      <c r="B6207" s="319" t="s">
        <v>241</v>
      </c>
      <c r="C6207" s="320">
        <v>2022</v>
      </c>
      <c r="D6207" s="320">
        <v>3</v>
      </c>
      <c r="E6207" s="319" t="s">
        <v>546</v>
      </c>
      <c r="F6207" s="326">
        <v>6</v>
      </c>
      <c r="G6207" s="319" t="s">
        <v>445</v>
      </c>
      <c r="H6207" s="319" t="s">
        <v>483</v>
      </c>
      <c r="I6207" s="319" t="s">
        <v>484</v>
      </c>
      <c r="J6207" s="319" t="s">
        <v>559</v>
      </c>
      <c r="K6207" s="319" t="s">
        <v>448</v>
      </c>
      <c r="L6207" s="319" t="s">
        <v>534</v>
      </c>
      <c r="M6207" s="319" t="s">
        <v>296</v>
      </c>
      <c r="N6207" s="321">
        <v>109</v>
      </c>
      <c r="O6207" s="322">
        <v>60556.260000000002</v>
      </c>
      <c r="P6207" s="321">
        <v>95102</v>
      </c>
      <c r="Q6207" t="str">
        <f t="shared" si="99"/>
        <v>Street</v>
      </c>
    </row>
    <row r="6208" spans="1:17" ht="15">
      <c r="A6208" s="313">
        <v>5</v>
      </c>
      <c r="B6208" s="314" t="s">
        <v>241</v>
      </c>
      <c r="C6208" s="315">
        <v>2022</v>
      </c>
      <c r="D6208" s="315">
        <v>3</v>
      </c>
      <c r="E6208" s="314" t="s">
        <v>546</v>
      </c>
      <c r="F6208" s="325">
        <v>6</v>
      </c>
      <c r="G6208" s="314" t="s">
        <v>445</v>
      </c>
      <c r="H6208" s="314" t="s">
        <v>464</v>
      </c>
      <c r="I6208" s="314" t="s">
        <v>465</v>
      </c>
      <c r="J6208" s="314" t="s">
        <v>552</v>
      </c>
      <c r="K6208" s="314" t="s">
        <v>423</v>
      </c>
      <c r="L6208" s="314" t="s">
        <v>534</v>
      </c>
      <c r="M6208" s="314" t="s">
        <v>296</v>
      </c>
      <c r="N6208" s="316">
        <v>325</v>
      </c>
      <c r="O6208" s="317">
        <v>32741.349999999999</v>
      </c>
      <c r="P6208" s="316">
        <v>82383</v>
      </c>
      <c r="Q6208" t="str">
        <f t="shared" si="99"/>
        <v>Street</v>
      </c>
    </row>
    <row r="6209" spans="1:17" ht="15">
      <c r="A6209" s="318">
        <v>5</v>
      </c>
      <c r="B6209" s="319" t="s">
        <v>241</v>
      </c>
      <c r="C6209" s="320">
        <v>2022</v>
      </c>
      <c r="D6209" s="320">
        <v>3</v>
      </c>
      <c r="E6209" s="319" t="s">
        <v>546</v>
      </c>
      <c r="F6209" s="326">
        <v>6</v>
      </c>
      <c r="G6209" s="319" t="s">
        <v>445</v>
      </c>
      <c r="H6209" s="319" t="s">
        <v>466</v>
      </c>
      <c r="I6209" s="319" t="s">
        <v>467</v>
      </c>
      <c r="J6209" s="319" t="s">
        <v>552</v>
      </c>
      <c r="K6209" s="319" t="s">
        <v>423</v>
      </c>
      <c r="L6209" s="319" t="s">
        <v>534</v>
      </c>
      <c r="M6209" s="319" t="s">
        <v>296</v>
      </c>
      <c r="N6209" s="321">
        <v>595</v>
      </c>
      <c r="O6209" s="322">
        <v>49063.550000000003</v>
      </c>
      <c r="P6209" s="321">
        <v>128688</v>
      </c>
      <c r="Q6209" t="str">
        <f t="shared" si="99"/>
        <v>Street</v>
      </c>
    </row>
    <row r="6210" spans="1:17" ht="15">
      <c r="A6210" s="313">
        <v>5</v>
      </c>
      <c r="B6210" s="314" t="s">
        <v>241</v>
      </c>
      <c r="C6210" s="315">
        <v>2022</v>
      </c>
      <c r="D6210" s="315">
        <v>3</v>
      </c>
      <c r="E6210" s="314" t="s">
        <v>546</v>
      </c>
      <c r="F6210" s="325">
        <v>6</v>
      </c>
      <c r="G6210" s="314" t="s">
        <v>445</v>
      </c>
      <c r="H6210" s="314" t="s">
        <v>580</v>
      </c>
      <c r="I6210" s="314" t="s">
        <v>581</v>
      </c>
      <c r="J6210" s="314" t="s">
        <v>562</v>
      </c>
      <c r="K6210" s="314" t="s">
        <v>500</v>
      </c>
      <c r="L6210" s="314" t="s">
        <v>534</v>
      </c>
      <c r="M6210" s="314" t="s">
        <v>296</v>
      </c>
      <c r="N6210" s="316">
        <v>1</v>
      </c>
      <c r="O6210" s="317">
        <v>91.140000000000001</v>
      </c>
      <c r="P6210" s="316">
        <v>322</v>
      </c>
      <c r="Q6210" t="str">
        <f t="shared" si="99"/>
        <v>Street</v>
      </c>
    </row>
    <row r="6211" spans="1:17" ht="15">
      <c r="A6211" s="318">
        <v>5</v>
      </c>
      <c r="B6211" s="319" t="s">
        <v>241</v>
      </c>
      <c r="C6211" s="320">
        <v>2022</v>
      </c>
      <c r="D6211" s="320">
        <v>3</v>
      </c>
      <c r="E6211" s="319" t="s">
        <v>546</v>
      </c>
      <c r="F6211" s="326">
        <v>6</v>
      </c>
      <c r="G6211" s="319" t="s">
        <v>445</v>
      </c>
      <c r="H6211" s="319" t="s">
        <v>485</v>
      </c>
      <c r="I6211" s="319" t="s">
        <v>486</v>
      </c>
      <c r="J6211" s="319" t="s">
        <v>560</v>
      </c>
      <c r="K6211" s="319" t="s">
        <v>487</v>
      </c>
      <c r="L6211" s="319" t="s">
        <v>534</v>
      </c>
      <c r="M6211" s="319" t="s">
        <v>296</v>
      </c>
      <c r="N6211" s="321">
        <v>2</v>
      </c>
      <c r="O6211" s="322">
        <v>776.34000000000003</v>
      </c>
      <c r="P6211" s="321">
        <v>1350</v>
      </c>
      <c r="Q6211" t="str">
        <f t="shared" si="99"/>
        <v>Street</v>
      </c>
    </row>
    <row r="6212" spans="1:17" ht="15">
      <c r="A6212" s="313">
        <v>5</v>
      </c>
      <c r="B6212" s="314" t="s">
        <v>241</v>
      </c>
      <c r="C6212" s="315">
        <v>2022</v>
      </c>
      <c r="D6212" s="315">
        <v>3</v>
      </c>
      <c r="E6212" s="314" t="s">
        <v>546</v>
      </c>
      <c r="F6212" s="325">
        <v>6</v>
      </c>
      <c r="G6212" s="314" t="s">
        <v>445</v>
      </c>
      <c r="H6212" s="314" t="s">
        <v>488</v>
      </c>
      <c r="I6212" s="314" t="s">
        <v>489</v>
      </c>
      <c r="J6212" s="314" t="s">
        <v>560</v>
      </c>
      <c r="K6212" s="314" t="s">
        <v>487</v>
      </c>
      <c r="L6212" s="314" t="s">
        <v>534</v>
      </c>
      <c r="M6212" s="314" t="s">
        <v>296</v>
      </c>
      <c r="N6212" s="316">
        <v>2</v>
      </c>
      <c r="O6212" s="317">
        <v>19166.099999999999</v>
      </c>
      <c r="P6212" s="316">
        <v>43711</v>
      </c>
      <c r="Q6212" t="str">
        <f t="shared" si="99"/>
        <v>Street</v>
      </c>
    </row>
    <row r="6213" spans="1:17" ht="15">
      <c r="A6213" s="318">
        <v>5</v>
      </c>
      <c r="B6213" s="319" t="s">
        <v>241</v>
      </c>
      <c r="C6213" s="320">
        <v>2022</v>
      </c>
      <c r="D6213" s="320">
        <v>3</v>
      </c>
      <c r="E6213" s="319" t="s">
        <v>546</v>
      </c>
      <c r="F6213" s="326">
        <v>6</v>
      </c>
      <c r="G6213" s="319" t="s">
        <v>445</v>
      </c>
      <c r="H6213" s="319" t="s">
        <v>490</v>
      </c>
      <c r="I6213" s="319" t="s">
        <v>491</v>
      </c>
      <c r="J6213" s="319" t="s">
        <v>561</v>
      </c>
      <c r="K6213" s="319" t="s">
        <v>462</v>
      </c>
      <c r="L6213" s="319" t="s">
        <v>534</v>
      </c>
      <c r="M6213" s="319" t="s">
        <v>296</v>
      </c>
      <c r="N6213" s="321">
        <v>98</v>
      </c>
      <c r="O6213" s="322">
        <v>48874.839999999997</v>
      </c>
      <c r="P6213" s="321">
        <v>216245</v>
      </c>
      <c r="Q6213" t="str">
        <f t="shared" si="99"/>
        <v>Street</v>
      </c>
    </row>
    <row r="6214" spans="1:17" ht="15">
      <c r="A6214" s="313">
        <v>5</v>
      </c>
      <c r="B6214" s="314" t="s">
        <v>241</v>
      </c>
      <c r="C6214" s="315">
        <v>2022</v>
      </c>
      <c r="D6214" s="315">
        <v>3</v>
      </c>
      <c r="E6214" s="314" t="s">
        <v>546</v>
      </c>
      <c r="F6214" s="325">
        <v>6</v>
      </c>
      <c r="G6214" s="314" t="s">
        <v>445</v>
      </c>
      <c r="H6214" s="314" t="s">
        <v>492</v>
      </c>
      <c r="I6214" s="314" t="s">
        <v>493</v>
      </c>
      <c r="J6214" s="314" t="s">
        <v>561</v>
      </c>
      <c r="K6214" s="314" t="s">
        <v>462</v>
      </c>
      <c r="L6214" s="314" t="s">
        <v>534</v>
      </c>
      <c r="M6214" s="314" t="s">
        <v>296</v>
      </c>
      <c r="N6214" s="316">
        <v>13</v>
      </c>
      <c r="O6214" s="317">
        <v>5189.9799999999996</v>
      </c>
      <c r="P6214" s="316">
        <v>22228</v>
      </c>
      <c r="Q6214" t="str">
        <f t="shared" si="99"/>
        <v>Street</v>
      </c>
    </row>
    <row r="6215" spans="1:17" ht="15">
      <c r="A6215" s="318">
        <v>5</v>
      </c>
      <c r="B6215" s="319" t="s">
        <v>241</v>
      </c>
      <c r="C6215" s="320">
        <v>2022</v>
      </c>
      <c r="D6215" s="320">
        <v>3</v>
      </c>
      <c r="E6215" s="319" t="s">
        <v>546</v>
      </c>
      <c r="F6215" s="326">
        <v>6</v>
      </c>
      <c r="G6215" s="319" t="s">
        <v>445</v>
      </c>
      <c r="H6215" s="319" t="s">
        <v>494</v>
      </c>
      <c r="I6215" s="319" t="s">
        <v>495</v>
      </c>
      <c r="J6215" s="319" t="s">
        <v>557</v>
      </c>
      <c r="K6215" s="319" t="s">
        <v>426</v>
      </c>
      <c r="L6215" s="319" t="s">
        <v>534</v>
      </c>
      <c r="M6215" s="319" t="s">
        <v>296</v>
      </c>
      <c r="N6215" s="321">
        <v>2</v>
      </c>
      <c r="O6215" s="322">
        <v>76.420000000000002</v>
      </c>
      <c r="P6215" s="321">
        <v>256</v>
      </c>
      <c r="Q6215" t="str">
        <f t="shared" si="99"/>
        <v>3-Small C&amp;I</v>
      </c>
    </row>
    <row r="6216" spans="1:17" ht="15">
      <c r="A6216" s="313">
        <v>5</v>
      </c>
      <c r="B6216" s="314" t="s">
        <v>241</v>
      </c>
      <c r="C6216" s="315">
        <v>2022</v>
      </c>
      <c r="D6216" s="315">
        <v>3</v>
      </c>
      <c r="E6216" s="314" t="s">
        <v>546</v>
      </c>
      <c r="F6216" s="325">
        <v>6</v>
      </c>
      <c r="G6216" s="314" t="s">
        <v>445</v>
      </c>
      <c r="H6216" s="314" t="s">
        <v>496</v>
      </c>
      <c r="I6216" s="314" t="s">
        <v>497</v>
      </c>
      <c r="J6216" s="314" t="s">
        <v>557</v>
      </c>
      <c r="K6216" s="314" t="s">
        <v>426</v>
      </c>
      <c r="L6216" s="314" t="s">
        <v>534</v>
      </c>
      <c r="M6216" s="314" t="s">
        <v>296</v>
      </c>
      <c r="N6216" s="316">
        <v>4</v>
      </c>
      <c r="O6216" s="317">
        <v>180.02000000000001</v>
      </c>
      <c r="P6216" s="316">
        <v>609</v>
      </c>
      <c r="Q6216" t="str">
        <f t="shared" si="99"/>
        <v>3-Small C&amp;I</v>
      </c>
    </row>
    <row r="6217" spans="1:17" ht="15">
      <c r="A6217" s="318">
        <v>5</v>
      </c>
      <c r="B6217" s="319" t="s">
        <v>241</v>
      </c>
      <c r="C6217" s="320">
        <v>2022</v>
      </c>
      <c r="D6217" s="320">
        <v>3</v>
      </c>
      <c r="E6217" s="319" t="s">
        <v>546</v>
      </c>
      <c r="F6217" s="326">
        <v>6</v>
      </c>
      <c r="G6217" s="319" t="s">
        <v>445</v>
      </c>
      <c r="H6217" s="319" t="s">
        <v>446</v>
      </c>
      <c r="I6217" s="319" t="s">
        <v>447</v>
      </c>
      <c r="J6217" s="319" t="s">
        <v>559</v>
      </c>
      <c r="K6217" s="319" t="s">
        <v>448</v>
      </c>
      <c r="L6217" s="319" t="s">
        <v>529</v>
      </c>
      <c r="M6217" s="319" t="s">
        <v>449</v>
      </c>
      <c r="N6217" s="321">
        <v>521</v>
      </c>
      <c r="O6217" s="322">
        <v>490481.84000000003</v>
      </c>
      <c r="P6217" s="321">
        <v>930927</v>
      </c>
      <c r="Q6217" t="str">
        <f t="shared" si="99"/>
        <v>Street</v>
      </c>
    </row>
    <row r="6218" spans="1:17" ht="15">
      <c r="A6218" s="313">
        <v>5</v>
      </c>
      <c r="B6218" s="314" t="s">
        <v>241</v>
      </c>
      <c r="C6218" s="315">
        <v>2022</v>
      </c>
      <c r="D6218" s="315">
        <v>3</v>
      </c>
      <c r="E6218" s="314" t="s">
        <v>546</v>
      </c>
      <c r="F6218" s="325">
        <v>6</v>
      </c>
      <c r="G6218" s="314" t="s">
        <v>445</v>
      </c>
      <c r="H6218" s="314" t="s">
        <v>421</v>
      </c>
      <c r="I6218" s="314" t="s">
        <v>422</v>
      </c>
      <c r="J6218" s="314" t="s">
        <v>552</v>
      </c>
      <c r="K6218" s="314" t="s">
        <v>423</v>
      </c>
      <c r="L6218" s="314" t="s">
        <v>529</v>
      </c>
      <c r="M6218" s="314" t="s">
        <v>449</v>
      </c>
      <c r="N6218" s="316">
        <v>922</v>
      </c>
      <c r="O6218" s="317">
        <v>64439.440000000002</v>
      </c>
      <c r="P6218" s="316">
        <v>247931</v>
      </c>
      <c r="Q6218" t="str">
        <f t="shared" si="99"/>
        <v>Street</v>
      </c>
    </row>
    <row r="6219" spans="1:17" ht="15">
      <c r="A6219" s="318">
        <v>5</v>
      </c>
      <c r="B6219" s="319" t="s">
        <v>241</v>
      </c>
      <c r="C6219" s="320">
        <v>2022</v>
      </c>
      <c r="D6219" s="320">
        <v>3</v>
      </c>
      <c r="E6219" s="319" t="s">
        <v>546</v>
      </c>
      <c r="F6219" s="326">
        <v>6</v>
      </c>
      <c r="G6219" s="319" t="s">
        <v>445</v>
      </c>
      <c r="H6219" s="319" t="s">
        <v>498</v>
      </c>
      <c r="I6219" s="319" t="s">
        <v>499</v>
      </c>
      <c r="J6219" s="319" t="s">
        <v>562</v>
      </c>
      <c r="K6219" s="319" t="s">
        <v>500</v>
      </c>
      <c r="L6219" s="319" t="s">
        <v>529</v>
      </c>
      <c r="M6219" s="319" t="s">
        <v>449</v>
      </c>
      <c r="N6219" s="321">
        <v>5</v>
      </c>
      <c r="O6219" s="322">
        <v>7956.7700000000004</v>
      </c>
      <c r="P6219" s="321">
        <v>35261</v>
      </c>
      <c r="Q6219" t="str">
        <f t="shared" si="99"/>
        <v>Street</v>
      </c>
    </row>
    <row r="6220" spans="1:17" ht="15">
      <c r="A6220" s="313">
        <v>5</v>
      </c>
      <c r="B6220" s="314" t="s">
        <v>241</v>
      </c>
      <c r="C6220" s="315">
        <v>2022</v>
      </c>
      <c r="D6220" s="315">
        <v>3</v>
      </c>
      <c r="E6220" s="314" t="s">
        <v>546</v>
      </c>
      <c r="F6220" s="325">
        <v>6</v>
      </c>
      <c r="G6220" s="314" t="s">
        <v>445</v>
      </c>
      <c r="H6220" s="314" t="s">
        <v>501</v>
      </c>
      <c r="I6220" s="314" t="s">
        <v>502</v>
      </c>
      <c r="J6220" s="314" t="s">
        <v>560</v>
      </c>
      <c r="K6220" s="314" t="s">
        <v>487</v>
      </c>
      <c r="L6220" s="314" t="s">
        <v>529</v>
      </c>
      <c r="M6220" s="314" t="s">
        <v>449</v>
      </c>
      <c r="N6220" s="316">
        <v>6</v>
      </c>
      <c r="O6220" s="317">
        <v>1572.95</v>
      </c>
      <c r="P6220" s="316">
        <v>3782</v>
      </c>
      <c r="Q6220" t="str">
        <f t="shared" si="99"/>
        <v>Street</v>
      </c>
    </row>
    <row r="6221" spans="1:17" ht="15">
      <c r="A6221" s="318">
        <v>5</v>
      </c>
      <c r="B6221" s="319" t="s">
        <v>241</v>
      </c>
      <c r="C6221" s="320">
        <v>2022</v>
      </c>
      <c r="D6221" s="320">
        <v>3</v>
      </c>
      <c r="E6221" s="319" t="s">
        <v>546</v>
      </c>
      <c r="F6221" s="326">
        <v>6</v>
      </c>
      <c r="G6221" s="319" t="s">
        <v>445</v>
      </c>
      <c r="H6221" s="319" t="s">
        <v>503</v>
      </c>
      <c r="I6221" s="319" t="s">
        <v>504</v>
      </c>
      <c r="J6221" s="319" t="s">
        <v>561</v>
      </c>
      <c r="K6221" s="319" t="s">
        <v>462</v>
      </c>
      <c r="L6221" s="319" t="s">
        <v>529</v>
      </c>
      <c r="M6221" s="319" t="s">
        <v>449</v>
      </c>
      <c r="N6221" s="321">
        <v>408</v>
      </c>
      <c r="O6221" s="322">
        <v>459530.04999999999</v>
      </c>
      <c r="P6221" s="321">
        <v>4062560</v>
      </c>
      <c r="Q6221" t="str">
        <f t="shared" si="99"/>
        <v>Street</v>
      </c>
    </row>
    <row r="6222" spans="1:17" ht="15">
      <c r="A6222" s="313">
        <v>5</v>
      </c>
      <c r="B6222" s="314" t="s">
        <v>241</v>
      </c>
      <c r="C6222" s="315">
        <v>2022</v>
      </c>
      <c r="D6222" s="315">
        <v>3</v>
      </c>
      <c r="E6222" s="314" t="s">
        <v>546</v>
      </c>
      <c r="F6222" s="325">
        <v>6</v>
      </c>
      <c r="G6222" s="314" t="s">
        <v>445</v>
      </c>
      <c r="H6222" s="314" t="s">
        <v>424</v>
      </c>
      <c r="I6222" s="314" t="s">
        <v>425</v>
      </c>
      <c r="J6222" s="314" t="s">
        <v>557</v>
      </c>
      <c r="K6222" s="314" t="s">
        <v>426</v>
      </c>
      <c r="L6222" s="314" t="s">
        <v>529</v>
      </c>
      <c r="M6222" s="314" t="s">
        <v>449</v>
      </c>
      <c r="N6222" s="316">
        <v>12</v>
      </c>
      <c r="O6222" s="317">
        <v>244.40000000000001</v>
      </c>
      <c r="P6222" s="316">
        <v>1399</v>
      </c>
      <c r="Q6222" t="str">
        <f t="shared" si="100" ref="Q6222:Q6285">VLOOKUP(TRIM(J6222),S:T,2,FALSE)</f>
        <v>3-Small C&amp;I</v>
      </c>
    </row>
    <row r="6223" spans="1:17" ht="15">
      <c r="A6223" s="318">
        <v>5</v>
      </c>
      <c r="B6223" s="319" t="s">
        <v>241</v>
      </c>
      <c r="C6223" s="320">
        <v>2022</v>
      </c>
      <c r="D6223" s="320">
        <v>3</v>
      </c>
      <c r="E6223" s="319" t="s">
        <v>546</v>
      </c>
      <c r="F6223" s="326">
        <v>6</v>
      </c>
      <c r="G6223" s="319" t="s">
        <v>445</v>
      </c>
      <c r="H6223" s="319" t="s">
        <v>505</v>
      </c>
      <c r="I6223" s="319" t="s">
        <v>506</v>
      </c>
      <c r="J6223" s="319" t="s">
        <v>563</v>
      </c>
      <c r="K6223" s="319" t="s">
        <v>452</v>
      </c>
      <c r="L6223" s="319" t="s">
        <v>534</v>
      </c>
      <c r="M6223" s="319" t="s">
        <v>296</v>
      </c>
      <c r="N6223" s="321">
        <v>1</v>
      </c>
      <c r="O6223" s="322">
        <v>1596.78</v>
      </c>
      <c r="P6223" s="321">
        <v>5779</v>
      </c>
      <c r="Q6223" t="str">
        <f t="shared" si="100"/>
        <v>Street</v>
      </c>
    </row>
    <row r="6224" spans="1:17" ht="15">
      <c r="A6224" s="313">
        <v>5</v>
      </c>
      <c r="B6224" s="314" t="s">
        <v>241</v>
      </c>
      <c r="C6224" s="315">
        <v>2022</v>
      </c>
      <c r="D6224" s="315">
        <v>3</v>
      </c>
      <c r="E6224" s="314" t="s">
        <v>546</v>
      </c>
      <c r="F6224" s="325">
        <v>6</v>
      </c>
      <c r="G6224" s="314" t="s">
        <v>445</v>
      </c>
      <c r="H6224" s="314" t="s">
        <v>450</v>
      </c>
      <c r="I6224" s="314" t="s">
        <v>451</v>
      </c>
      <c r="J6224" s="314" t="s">
        <v>563</v>
      </c>
      <c r="K6224" s="314" t="s">
        <v>452</v>
      </c>
      <c r="L6224" s="314" t="s">
        <v>529</v>
      </c>
      <c r="M6224" s="314" t="s">
        <v>449</v>
      </c>
      <c r="N6224" s="316">
        <v>10</v>
      </c>
      <c r="O6224" s="317">
        <v>676.62</v>
      </c>
      <c r="P6224" s="316">
        <v>3907</v>
      </c>
      <c r="Q6224" t="str">
        <f t="shared" si="100"/>
        <v>Street</v>
      </c>
    </row>
    <row r="6225" spans="1:17" ht="15">
      <c r="A6225" s="318">
        <v>5</v>
      </c>
      <c r="B6225" s="319" t="s">
        <v>241</v>
      </c>
      <c r="C6225" s="320">
        <v>2022</v>
      </c>
      <c r="D6225" s="320">
        <v>3</v>
      </c>
      <c r="E6225" s="319" t="s">
        <v>546</v>
      </c>
      <c r="F6225" s="326">
        <v>6</v>
      </c>
      <c r="G6225" s="319" t="s">
        <v>445</v>
      </c>
      <c r="H6225" s="319" t="s">
        <v>509</v>
      </c>
      <c r="I6225" s="319" t="s">
        <v>510</v>
      </c>
      <c r="J6225" s="319" t="s">
        <v>564</v>
      </c>
      <c r="K6225" s="319" t="s">
        <v>462</v>
      </c>
      <c r="L6225" s="319" t="s">
        <v>534</v>
      </c>
      <c r="M6225" s="319" t="s">
        <v>296</v>
      </c>
      <c r="N6225" s="321">
        <v>3</v>
      </c>
      <c r="O6225" s="322">
        <v>2170.6900000000001</v>
      </c>
      <c r="P6225" s="321">
        <v>588</v>
      </c>
      <c r="Q6225" t="str">
        <f t="shared" si="100"/>
        <v>Street</v>
      </c>
    </row>
    <row r="6226" spans="1:17" ht="15">
      <c r="A6226" s="313">
        <v>5</v>
      </c>
      <c r="B6226" s="314" t="s">
        <v>241</v>
      </c>
      <c r="C6226" s="315">
        <v>2022</v>
      </c>
      <c r="D6226" s="315">
        <v>3</v>
      </c>
      <c r="E6226" s="314" t="s">
        <v>546</v>
      </c>
      <c r="F6226" s="325">
        <v>6</v>
      </c>
      <c r="G6226" s="314" t="s">
        <v>445</v>
      </c>
      <c r="H6226" s="314" t="s">
        <v>511</v>
      </c>
      <c r="I6226" s="314" t="s">
        <v>512</v>
      </c>
      <c r="J6226" s="314" t="s">
        <v>564</v>
      </c>
      <c r="K6226" s="314" t="s">
        <v>462</v>
      </c>
      <c r="L6226" s="314" t="s">
        <v>529</v>
      </c>
      <c r="M6226" s="314" t="s">
        <v>449</v>
      </c>
      <c r="N6226" s="316">
        <v>2</v>
      </c>
      <c r="O6226" s="317">
        <v>878.08000000000004</v>
      </c>
      <c r="P6226" s="316">
        <v>212</v>
      </c>
      <c r="Q6226" t="str">
        <f t="shared" si="100"/>
        <v>Street</v>
      </c>
    </row>
    <row r="6227" spans="1:17" ht="15">
      <c r="A6227" s="318">
        <v>5</v>
      </c>
      <c r="B6227" s="319" t="s">
        <v>241</v>
      </c>
      <c r="C6227" s="320">
        <v>2022</v>
      </c>
      <c r="D6227" s="320">
        <v>3</v>
      </c>
      <c r="E6227" s="319" t="s">
        <v>546</v>
      </c>
      <c r="F6227" s="326">
        <v>6</v>
      </c>
      <c r="G6227" s="319" t="s">
        <v>445</v>
      </c>
      <c r="H6227" s="319" t="s">
        <v>404</v>
      </c>
      <c r="I6227" s="319" t="s">
        <v>405</v>
      </c>
      <c r="J6227" s="319" t="s">
        <v>548</v>
      </c>
      <c r="K6227" s="319" t="s">
        <v>392</v>
      </c>
      <c r="L6227" s="319" t="s">
        <v>529</v>
      </c>
      <c r="M6227" s="319" t="s">
        <v>449</v>
      </c>
      <c r="N6227" s="321">
        <v>30</v>
      </c>
      <c r="O6227" s="322">
        <v>941.30999999999995</v>
      </c>
      <c r="P6227" s="321">
        <v>5816</v>
      </c>
      <c r="Q6227" t="str">
        <f t="shared" si="100"/>
        <v>3-Small C&amp;I</v>
      </c>
    </row>
    <row r="6228" spans="1:17" ht="15">
      <c r="A6228" s="313">
        <v>5</v>
      </c>
      <c r="B6228" s="314" t="s">
        <v>241</v>
      </c>
      <c r="C6228" s="315">
        <v>2022</v>
      </c>
      <c r="D6228" s="315">
        <v>3</v>
      </c>
      <c r="E6228" s="314" t="s">
        <v>546</v>
      </c>
      <c r="F6228" s="325">
        <v>10</v>
      </c>
      <c r="G6228" s="314" t="s">
        <v>453</v>
      </c>
      <c r="H6228" s="314" t="s">
        <v>384</v>
      </c>
      <c r="I6228" s="314" t="s">
        <v>385</v>
      </c>
      <c r="J6228" s="314" t="s">
        <v>547</v>
      </c>
      <c r="K6228" s="314" t="s">
        <v>386</v>
      </c>
      <c r="L6228" s="314" t="s">
        <v>530</v>
      </c>
      <c r="M6228" s="314" t="s">
        <v>454</v>
      </c>
      <c r="N6228" s="316">
        <v>35678</v>
      </c>
      <c r="O6228" s="317">
        <v>10234616.220000001</v>
      </c>
      <c r="P6228" s="316">
        <v>35093407</v>
      </c>
      <c r="Q6228" t="str">
        <f t="shared" si="100"/>
        <v>1-Residential</v>
      </c>
    </row>
    <row r="6229" spans="1:17" ht="15">
      <c r="A6229" s="318">
        <v>5</v>
      </c>
      <c r="B6229" s="319" t="s">
        <v>241</v>
      </c>
      <c r="C6229" s="320">
        <v>2022</v>
      </c>
      <c r="D6229" s="320">
        <v>3</v>
      </c>
      <c r="E6229" s="319" t="s">
        <v>546</v>
      </c>
      <c r="F6229" s="326">
        <v>10</v>
      </c>
      <c r="G6229" s="319" t="s">
        <v>453</v>
      </c>
      <c r="H6229" s="319" t="s">
        <v>388</v>
      </c>
      <c r="I6229" s="319" t="s">
        <v>389</v>
      </c>
      <c r="J6229" s="319" t="s">
        <v>547</v>
      </c>
      <c r="K6229" s="319" t="s">
        <v>386</v>
      </c>
      <c r="L6229" s="319" t="s">
        <v>530</v>
      </c>
      <c r="M6229" s="319" t="s">
        <v>454</v>
      </c>
      <c r="N6229" s="321">
        <v>24</v>
      </c>
      <c r="O6229" s="322">
        <v>6538.9700000000003</v>
      </c>
      <c r="P6229" s="321">
        <v>21690</v>
      </c>
      <c r="Q6229" t="str">
        <f t="shared" si="100"/>
        <v>1-Residential</v>
      </c>
    </row>
    <row r="6230" spans="1:17" ht="15">
      <c r="A6230" s="313">
        <v>5</v>
      </c>
      <c r="B6230" s="314" t="s">
        <v>241</v>
      </c>
      <c r="C6230" s="315">
        <v>2022</v>
      </c>
      <c r="D6230" s="315">
        <v>3</v>
      </c>
      <c r="E6230" s="314" t="s">
        <v>546</v>
      </c>
      <c r="F6230" s="325">
        <v>10</v>
      </c>
      <c r="G6230" s="314" t="s">
        <v>453</v>
      </c>
      <c r="H6230" s="314" t="s">
        <v>390</v>
      </c>
      <c r="I6230" s="314" t="s">
        <v>391</v>
      </c>
      <c r="J6230" s="314" t="s">
        <v>548</v>
      </c>
      <c r="K6230" s="314" t="s">
        <v>392</v>
      </c>
      <c r="L6230" s="314" t="s">
        <v>530</v>
      </c>
      <c r="M6230" s="314" t="s">
        <v>454</v>
      </c>
      <c r="N6230" s="316">
        <v>12</v>
      </c>
      <c r="O6230" s="317">
        <v>2244.5799999999999</v>
      </c>
      <c r="P6230" s="316">
        <v>8778</v>
      </c>
      <c r="Q6230" t="str">
        <f t="shared" si="100"/>
        <v>3-Small C&amp;I</v>
      </c>
    </row>
    <row r="6231" spans="1:17" ht="15">
      <c r="A6231" s="318">
        <v>5</v>
      </c>
      <c r="B6231" s="319" t="s">
        <v>241</v>
      </c>
      <c r="C6231" s="320">
        <v>2022</v>
      </c>
      <c r="D6231" s="320">
        <v>3</v>
      </c>
      <c r="E6231" s="319" t="s">
        <v>546</v>
      </c>
      <c r="F6231" s="326">
        <v>10</v>
      </c>
      <c r="G6231" s="319" t="s">
        <v>453</v>
      </c>
      <c r="H6231" s="319" t="s">
        <v>393</v>
      </c>
      <c r="I6231" s="319" t="s">
        <v>394</v>
      </c>
      <c r="J6231" s="319" t="s">
        <v>549</v>
      </c>
      <c r="K6231" s="319" t="s">
        <v>395</v>
      </c>
      <c r="L6231" s="319" t="s">
        <v>530</v>
      </c>
      <c r="M6231" s="319" t="s">
        <v>454</v>
      </c>
      <c r="N6231" s="321">
        <v>5226</v>
      </c>
      <c r="O6231" s="322">
        <v>1129586.45</v>
      </c>
      <c r="P6231" s="321">
        <v>5972453</v>
      </c>
      <c r="Q6231" t="str">
        <f t="shared" si="100"/>
        <v>2-Low Income Residential</v>
      </c>
    </row>
    <row r="6232" spans="1:17" ht="15">
      <c r="A6232" s="313">
        <v>5</v>
      </c>
      <c r="B6232" s="314" t="s">
        <v>241</v>
      </c>
      <c r="C6232" s="315">
        <v>2022</v>
      </c>
      <c r="D6232" s="315">
        <v>3</v>
      </c>
      <c r="E6232" s="314" t="s">
        <v>546</v>
      </c>
      <c r="F6232" s="325">
        <v>10</v>
      </c>
      <c r="G6232" s="314" t="s">
        <v>453</v>
      </c>
      <c r="H6232" s="314" t="s">
        <v>458</v>
      </c>
      <c r="I6232" s="314" t="s">
        <v>459</v>
      </c>
      <c r="J6232" s="314" t="s">
        <v>549</v>
      </c>
      <c r="K6232" s="314" t="s">
        <v>395</v>
      </c>
      <c r="L6232" s="314" t="s">
        <v>530</v>
      </c>
      <c r="M6232" s="314" t="s">
        <v>454</v>
      </c>
      <c r="N6232" s="316">
        <v>14</v>
      </c>
      <c r="O6232" s="317">
        <v>2933.9400000000001</v>
      </c>
      <c r="P6232" s="316">
        <v>14500</v>
      </c>
      <c r="Q6232" t="str">
        <f t="shared" si="100"/>
        <v>2-Low Income Residential</v>
      </c>
    </row>
    <row r="6233" spans="1:17" ht="15">
      <c r="A6233" s="318">
        <v>5</v>
      </c>
      <c r="B6233" s="319" t="s">
        <v>241</v>
      </c>
      <c r="C6233" s="320">
        <v>2022</v>
      </c>
      <c r="D6233" s="320">
        <v>3</v>
      </c>
      <c r="E6233" s="319" t="s">
        <v>546</v>
      </c>
      <c r="F6233" s="326">
        <v>10</v>
      </c>
      <c r="G6233" s="319" t="s">
        <v>453</v>
      </c>
      <c r="H6233" s="319" t="s">
        <v>464</v>
      </c>
      <c r="I6233" s="319" t="s">
        <v>465</v>
      </c>
      <c r="J6233" s="319" t="s">
        <v>552</v>
      </c>
      <c r="K6233" s="319" t="s">
        <v>423</v>
      </c>
      <c r="L6233" s="319" t="s">
        <v>530</v>
      </c>
      <c r="M6233" s="319" t="s">
        <v>454</v>
      </c>
      <c r="N6233" s="321">
        <v>2</v>
      </c>
      <c r="O6233" s="322">
        <v>74.840000000000003</v>
      </c>
      <c r="P6233" s="321">
        <v>144</v>
      </c>
      <c r="Q6233" t="str">
        <f t="shared" si="100"/>
        <v>Street</v>
      </c>
    </row>
    <row r="6234" spans="1:17" ht="15">
      <c r="A6234" s="313">
        <v>5</v>
      </c>
      <c r="B6234" s="314" t="s">
        <v>241</v>
      </c>
      <c r="C6234" s="315">
        <v>2022</v>
      </c>
      <c r="D6234" s="315">
        <v>3</v>
      </c>
      <c r="E6234" s="314" t="s">
        <v>546</v>
      </c>
      <c r="F6234" s="325">
        <v>10</v>
      </c>
      <c r="G6234" s="314" t="s">
        <v>453</v>
      </c>
      <c r="H6234" s="314" t="s">
        <v>466</v>
      </c>
      <c r="I6234" s="314" t="s">
        <v>467</v>
      </c>
      <c r="J6234" s="314" t="s">
        <v>552</v>
      </c>
      <c r="K6234" s="314" t="s">
        <v>423</v>
      </c>
      <c r="L6234" s="314" t="s">
        <v>530</v>
      </c>
      <c r="M6234" s="314" t="s">
        <v>454</v>
      </c>
      <c r="N6234" s="316">
        <v>25</v>
      </c>
      <c r="O6234" s="317">
        <v>528.98000000000002</v>
      </c>
      <c r="P6234" s="316">
        <v>1222</v>
      </c>
      <c r="Q6234" t="str">
        <f t="shared" si="100"/>
        <v>Street</v>
      </c>
    </row>
    <row r="6235" spans="1:17" ht="15">
      <c r="A6235" s="318">
        <v>5</v>
      </c>
      <c r="B6235" s="319" t="s">
        <v>241</v>
      </c>
      <c r="C6235" s="320">
        <v>2022</v>
      </c>
      <c r="D6235" s="320">
        <v>3</v>
      </c>
      <c r="E6235" s="319" t="s">
        <v>546</v>
      </c>
      <c r="F6235" s="326">
        <v>10</v>
      </c>
      <c r="G6235" s="319" t="s">
        <v>453</v>
      </c>
      <c r="H6235" s="319" t="s">
        <v>421</v>
      </c>
      <c r="I6235" s="319" t="s">
        <v>422</v>
      </c>
      <c r="J6235" s="319" t="s">
        <v>552</v>
      </c>
      <c r="K6235" s="319" t="s">
        <v>423</v>
      </c>
      <c r="L6235" s="319" t="s">
        <v>531</v>
      </c>
      <c r="M6235" s="319" t="s">
        <v>455</v>
      </c>
      <c r="N6235" s="321">
        <v>3</v>
      </c>
      <c r="O6235" s="322">
        <v>86.340000000000003</v>
      </c>
      <c r="P6235" s="321">
        <v>370</v>
      </c>
      <c r="Q6235" t="str">
        <f t="shared" si="100"/>
        <v>Street</v>
      </c>
    </row>
    <row r="6236" spans="1:17" ht="15">
      <c r="A6236" s="313">
        <v>5</v>
      </c>
      <c r="B6236" s="314" t="s">
        <v>241</v>
      </c>
      <c r="C6236" s="315">
        <v>2022</v>
      </c>
      <c r="D6236" s="315">
        <v>3</v>
      </c>
      <c r="E6236" s="314" t="s">
        <v>546</v>
      </c>
      <c r="F6236" s="325">
        <v>10</v>
      </c>
      <c r="G6236" s="314" t="s">
        <v>453</v>
      </c>
      <c r="H6236" s="314" t="s">
        <v>399</v>
      </c>
      <c r="I6236" s="314" t="s">
        <v>400</v>
      </c>
      <c r="J6236" s="314" t="s">
        <v>547</v>
      </c>
      <c r="K6236" s="314" t="s">
        <v>386</v>
      </c>
      <c r="L6236" s="314" t="s">
        <v>531</v>
      </c>
      <c r="M6236" s="314" t="s">
        <v>455</v>
      </c>
      <c r="N6236" s="316">
        <v>33872</v>
      </c>
      <c r="O6236" s="317">
        <v>5494357.8600000003</v>
      </c>
      <c r="P6236" s="316">
        <v>38465870</v>
      </c>
      <c r="Q6236" t="str">
        <f t="shared" si="100"/>
        <v>1-Residential</v>
      </c>
    </row>
    <row r="6237" spans="1:17" ht="15">
      <c r="A6237" s="318">
        <v>5</v>
      </c>
      <c r="B6237" s="319" t="s">
        <v>241</v>
      </c>
      <c r="C6237" s="320">
        <v>2022</v>
      </c>
      <c r="D6237" s="320">
        <v>3</v>
      </c>
      <c r="E6237" s="319" t="s">
        <v>546</v>
      </c>
      <c r="F6237" s="326">
        <v>10</v>
      </c>
      <c r="G6237" s="319" t="s">
        <v>453</v>
      </c>
      <c r="H6237" s="319" t="s">
        <v>402</v>
      </c>
      <c r="I6237" s="319" t="s">
        <v>403</v>
      </c>
      <c r="J6237" s="319" t="s">
        <v>549</v>
      </c>
      <c r="K6237" s="319" t="s">
        <v>395</v>
      </c>
      <c r="L6237" s="319" t="s">
        <v>531</v>
      </c>
      <c r="M6237" s="319" t="s">
        <v>455</v>
      </c>
      <c r="N6237" s="321">
        <v>4889</v>
      </c>
      <c r="O6237" s="322">
        <v>246289.75</v>
      </c>
      <c r="P6237" s="321">
        <v>5593979</v>
      </c>
      <c r="Q6237" t="str">
        <f t="shared" si="100"/>
        <v>2-Low Income Residential</v>
      </c>
    </row>
    <row r="6238" spans="1:17" ht="15">
      <c r="A6238" s="313">
        <v>5</v>
      </c>
      <c r="B6238" s="314" t="s">
        <v>241</v>
      </c>
      <c r="C6238" s="315">
        <v>2022</v>
      </c>
      <c r="D6238" s="315">
        <v>3</v>
      </c>
      <c r="E6238" s="314" t="s">
        <v>546</v>
      </c>
      <c r="F6238" s="325">
        <v>10</v>
      </c>
      <c r="G6238" s="314" t="s">
        <v>453</v>
      </c>
      <c r="H6238" s="314" t="s">
        <v>404</v>
      </c>
      <c r="I6238" s="314" t="s">
        <v>405</v>
      </c>
      <c r="J6238" s="314" t="s">
        <v>548</v>
      </c>
      <c r="K6238" s="314" t="s">
        <v>392</v>
      </c>
      <c r="L6238" s="314" t="s">
        <v>531</v>
      </c>
      <c r="M6238" s="314" t="s">
        <v>455</v>
      </c>
      <c r="N6238" s="316">
        <v>15</v>
      </c>
      <c r="O6238" s="317">
        <v>2564.5999999999999</v>
      </c>
      <c r="P6238" s="316">
        <v>21702</v>
      </c>
      <c r="Q6238" t="str">
        <f t="shared" si="100"/>
        <v>3-Small C&amp;I</v>
      </c>
    </row>
    <row r="6239" spans="1:17" ht="15">
      <c r="A6239" s="318">
        <v>5</v>
      </c>
      <c r="B6239" s="319" t="s">
        <v>241</v>
      </c>
      <c r="C6239" s="320">
        <v>2022</v>
      </c>
      <c r="D6239" s="320">
        <v>3</v>
      </c>
      <c r="E6239" s="319" t="s">
        <v>546</v>
      </c>
      <c r="F6239" s="326">
        <v>60</v>
      </c>
      <c r="G6239" s="319" t="s">
        <v>456</v>
      </c>
      <c r="H6239" s="319" t="s">
        <v>481</v>
      </c>
      <c r="I6239" s="319" t="s">
        <v>482</v>
      </c>
      <c r="J6239" s="319" t="s">
        <v>559</v>
      </c>
      <c r="K6239" s="319" t="s">
        <v>448</v>
      </c>
      <c r="L6239" s="319" t="s">
        <v>535</v>
      </c>
      <c r="M6239" s="319" t="s">
        <v>513</v>
      </c>
      <c r="N6239" s="321">
        <v>6</v>
      </c>
      <c r="O6239" s="322">
        <v>1212.53</v>
      </c>
      <c r="P6239" s="321">
        <v>2285</v>
      </c>
      <c r="Q6239" t="str">
        <f t="shared" si="100"/>
        <v>Street</v>
      </c>
    </row>
    <row r="6240" spans="1:17" ht="15">
      <c r="A6240" s="313">
        <v>5</v>
      </c>
      <c r="B6240" s="314" t="s">
        <v>241</v>
      </c>
      <c r="C6240" s="315">
        <v>2022</v>
      </c>
      <c r="D6240" s="315">
        <v>3</v>
      </c>
      <c r="E6240" s="314" t="s">
        <v>546</v>
      </c>
      <c r="F6240" s="325">
        <v>60</v>
      </c>
      <c r="G6240" s="314" t="s">
        <v>456</v>
      </c>
      <c r="H6240" s="314" t="s">
        <v>483</v>
      </c>
      <c r="I6240" s="314" t="s">
        <v>484</v>
      </c>
      <c r="J6240" s="314" t="s">
        <v>559</v>
      </c>
      <c r="K6240" s="314" t="s">
        <v>448</v>
      </c>
      <c r="L6240" s="314" t="s">
        <v>535</v>
      </c>
      <c r="M6240" s="314" t="s">
        <v>513</v>
      </c>
      <c r="N6240" s="316">
        <v>35</v>
      </c>
      <c r="O6240" s="317">
        <v>1209.9100000000001</v>
      </c>
      <c r="P6240" s="316">
        <v>1841</v>
      </c>
      <c r="Q6240" t="str">
        <f t="shared" si="100"/>
        <v>Street</v>
      </c>
    </row>
    <row r="6241" spans="1:17" ht="15">
      <c r="A6241" s="318">
        <v>5</v>
      </c>
      <c r="B6241" s="319" t="s">
        <v>241</v>
      </c>
      <c r="C6241" s="320">
        <v>2022</v>
      </c>
      <c r="D6241" s="320">
        <v>3</v>
      </c>
      <c r="E6241" s="319" t="s">
        <v>546</v>
      </c>
      <c r="F6241" s="326">
        <v>60</v>
      </c>
      <c r="G6241" s="319" t="s">
        <v>456</v>
      </c>
      <c r="H6241" s="319" t="s">
        <v>446</v>
      </c>
      <c r="I6241" s="319" t="s">
        <v>447</v>
      </c>
      <c r="J6241" s="319" t="s">
        <v>559</v>
      </c>
      <c r="K6241" s="319" t="s">
        <v>448</v>
      </c>
      <c r="L6241" s="319" t="s">
        <v>532</v>
      </c>
      <c r="M6241" s="319" t="s">
        <v>457</v>
      </c>
      <c r="N6241" s="321">
        <v>47</v>
      </c>
      <c r="O6241" s="322">
        <v>7474.0500000000002</v>
      </c>
      <c r="P6241" s="321">
        <v>11854</v>
      </c>
      <c r="Q6241" t="str">
        <f t="shared" si="100"/>
        <v>Street</v>
      </c>
    </row>
    <row r="6242" spans="1:17" ht="15">
      <c r="A6242" s="313">
        <v>5</v>
      </c>
      <c r="B6242" s="314" t="s">
        <v>241</v>
      </c>
      <c r="C6242" s="315">
        <v>2022</v>
      </c>
      <c r="D6242" s="315">
        <v>3</v>
      </c>
      <c r="E6242" s="314" t="s">
        <v>546</v>
      </c>
      <c r="F6242" s="325">
        <v>60</v>
      </c>
      <c r="G6242" s="314" t="s">
        <v>456</v>
      </c>
      <c r="H6242" s="314" t="s">
        <v>424</v>
      </c>
      <c r="I6242" s="314" t="s">
        <v>425</v>
      </c>
      <c r="J6242" s="314" t="s">
        <v>557</v>
      </c>
      <c r="K6242" s="314" t="s">
        <v>426</v>
      </c>
      <c r="L6242" s="314" t="s">
        <v>532</v>
      </c>
      <c r="M6242" s="314" t="s">
        <v>457</v>
      </c>
      <c r="N6242" s="316">
        <v>1</v>
      </c>
      <c r="O6242" s="317">
        <v>8.1099999999999994</v>
      </c>
      <c r="P6242" s="316">
        <v>9</v>
      </c>
      <c r="Q6242" t="str">
        <f t="shared" si="100"/>
        <v>3-Small C&amp;I</v>
      </c>
    </row>
    <row r="6243" spans="1:17" ht="15">
      <c r="A6243" s="318">
        <v>5</v>
      </c>
      <c r="B6243" s="319" t="s">
        <v>241</v>
      </c>
      <c r="C6243" s="320">
        <v>2022</v>
      </c>
      <c r="D6243" s="320">
        <v>3</v>
      </c>
      <c r="E6243" s="319" t="s">
        <v>546</v>
      </c>
      <c r="F6243" s="326">
        <v>60</v>
      </c>
      <c r="G6243" s="319" t="s">
        <v>456</v>
      </c>
      <c r="H6243" s="319" t="s">
        <v>450</v>
      </c>
      <c r="I6243" s="319" t="s">
        <v>451</v>
      </c>
      <c r="J6243" s="319" t="s">
        <v>563</v>
      </c>
      <c r="K6243" s="319" t="s">
        <v>452</v>
      </c>
      <c r="L6243" s="319" t="s">
        <v>532</v>
      </c>
      <c r="M6243" s="319" t="s">
        <v>457</v>
      </c>
      <c r="N6243" s="321">
        <v>4</v>
      </c>
      <c r="O6243" s="322">
        <v>65.459999999999994</v>
      </c>
      <c r="P6243" s="321">
        <v>379</v>
      </c>
      <c r="Q6243" t="str">
        <f t="shared" si="100"/>
        <v>Street</v>
      </c>
    </row>
    <row r="6244" spans="1:17" ht="15">
      <c r="A6244" s="313">
        <v>5</v>
      </c>
      <c r="B6244" s="314" t="s">
        <v>241</v>
      </c>
      <c r="C6244" s="315">
        <v>2022</v>
      </c>
      <c r="D6244" s="315">
        <v>3</v>
      </c>
      <c r="E6244" s="314" t="s">
        <v>546</v>
      </c>
      <c r="F6244" s="325">
        <v>71</v>
      </c>
      <c r="G6244" s="314" t="s">
        <v>456</v>
      </c>
      <c r="H6244" s="314" t="s">
        <v>384</v>
      </c>
      <c r="I6244" s="314" t="s">
        <v>385</v>
      </c>
      <c r="J6244" s="314" t="s">
        <v>547</v>
      </c>
      <c r="K6244" s="314" t="s">
        <v>386</v>
      </c>
      <c r="L6244" s="314" t="s">
        <v>536</v>
      </c>
      <c r="M6244" s="314" t="s">
        <v>514</v>
      </c>
      <c r="N6244" s="316">
        <v>1</v>
      </c>
      <c r="O6244" s="317">
        <v>7</v>
      </c>
      <c r="P6244" s="316">
        <v>0</v>
      </c>
      <c r="Q6244" t="str">
        <f t="shared" si="100"/>
        <v>1-Residential</v>
      </c>
    </row>
    <row r="6245" spans="1:17" ht="15">
      <c r="A6245" s="318">
        <v>5</v>
      </c>
      <c r="B6245" s="319" t="s">
        <v>241</v>
      </c>
      <c r="C6245" s="320">
        <v>2022</v>
      </c>
      <c r="D6245" s="320">
        <v>3</v>
      </c>
      <c r="E6245" s="319" t="s">
        <v>546</v>
      </c>
      <c r="F6245" s="326">
        <v>72</v>
      </c>
      <c r="G6245" s="319" t="s">
        <v>456</v>
      </c>
      <c r="H6245" s="319" t="s">
        <v>384</v>
      </c>
      <c r="I6245" s="319" t="s">
        <v>385</v>
      </c>
      <c r="J6245" s="319" t="s">
        <v>547</v>
      </c>
      <c r="K6245" s="319" t="s">
        <v>386</v>
      </c>
      <c r="L6245" s="319" t="s">
        <v>537</v>
      </c>
      <c r="M6245" s="319" t="s">
        <v>515</v>
      </c>
      <c r="N6245" s="321">
        <v>1</v>
      </c>
      <c r="O6245" s="322">
        <v>134.46000000000001</v>
      </c>
      <c r="P6245" s="321">
        <v>444</v>
      </c>
      <c r="Q6245" t="str">
        <f t="shared" si="100"/>
        <v>1-Residential</v>
      </c>
    </row>
    <row r="6246" spans="1:17" ht="15">
      <c r="A6246" s="313">
        <v>5</v>
      </c>
      <c r="B6246" s="314" t="s">
        <v>241</v>
      </c>
      <c r="C6246" s="315">
        <v>2022</v>
      </c>
      <c r="D6246" s="315">
        <v>3</v>
      </c>
      <c r="E6246" s="314" t="s">
        <v>546</v>
      </c>
      <c r="F6246" s="325">
        <v>72</v>
      </c>
      <c r="G6246" s="314" t="s">
        <v>456</v>
      </c>
      <c r="H6246" s="314" t="s">
        <v>390</v>
      </c>
      <c r="I6246" s="314" t="s">
        <v>391</v>
      </c>
      <c r="J6246" s="314" t="s">
        <v>548</v>
      </c>
      <c r="K6246" s="314" t="s">
        <v>392</v>
      </c>
      <c r="L6246" s="314" t="s">
        <v>537</v>
      </c>
      <c r="M6246" s="314" t="s">
        <v>515</v>
      </c>
      <c r="N6246" s="316">
        <v>1</v>
      </c>
      <c r="O6246" s="317">
        <v>3031.6100000000001</v>
      </c>
      <c r="P6246" s="316">
        <v>12406</v>
      </c>
      <c r="Q6246" t="str">
        <f t="shared" si="100"/>
        <v>3-Small C&amp;I</v>
      </c>
    </row>
    <row r="6247" spans="1:17" ht="15">
      <c r="A6247" s="318">
        <v>5</v>
      </c>
      <c r="B6247" s="319" t="s">
        <v>241</v>
      </c>
      <c r="C6247" s="320">
        <v>2022</v>
      </c>
      <c r="D6247" s="320">
        <v>3</v>
      </c>
      <c r="E6247" s="319" t="s">
        <v>546</v>
      </c>
      <c r="F6247" s="326">
        <v>75</v>
      </c>
      <c r="G6247" s="319" t="s">
        <v>456</v>
      </c>
      <c r="H6247" s="319" t="s">
        <v>468</v>
      </c>
      <c r="I6247" s="319" t="s">
        <v>469</v>
      </c>
      <c r="J6247" s="319" t="s">
        <v>554</v>
      </c>
      <c r="K6247" s="319" t="s">
        <v>420</v>
      </c>
      <c r="L6247" s="319" t="s">
        <v>538</v>
      </c>
      <c r="M6247" s="319" t="s">
        <v>516</v>
      </c>
      <c r="N6247" s="321">
        <v>1</v>
      </c>
      <c r="O6247" s="322">
        <v>1677.3599999999999</v>
      </c>
      <c r="P6247" s="321">
        <v>6300</v>
      </c>
      <c r="Q6247" t="str">
        <f t="shared" si="100"/>
        <v>4-Medium C&amp;I</v>
      </c>
    </row>
    <row r="6248" spans="1:17" ht="15">
      <c r="A6248" s="313">
        <v>5</v>
      </c>
      <c r="B6248" s="314" t="s">
        <v>241</v>
      </c>
      <c r="C6248" s="315">
        <v>2022</v>
      </c>
      <c r="D6248" s="315">
        <v>3</v>
      </c>
      <c r="E6248" s="314" t="s">
        <v>546</v>
      </c>
      <c r="F6248" s="325">
        <v>75</v>
      </c>
      <c r="G6248" s="314" t="s">
        <v>456</v>
      </c>
      <c r="H6248" s="314" t="s">
        <v>428</v>
      </c>
      <c r="I6248" s="314" t="s">
        <v>429</v>
      </c>
      <c r="J6248" s="314" t="s">
        <v>558</v>
      </c>
      <c r="K6248" s="314" t="s">
        <v>430</v>
      </c>
      <c r="L6248" s="314" t="s">
        <v>538</v>
      </c>
      <c r="M6248" s="314" t="s">
        <v>516</v>
      </c>
      <c r="N6248" s="316">
        <v>1</v>
      </c>
      <c r="O6248" s="317">
        <v>30856.459999999999</v>
      </c>
      <c r="P6248" s="316">
        <v>138600</v>
      </c>
      <c r="Q6248" t="str">
        <f t="shared" si="100"/>
        <v>5-Large C&amp;I</v>
      </c>
    </row>
    <row r="6249" spans="1:17" ht="15">
      <c r="A6249" s="318">
        <v>5</v>
      </c>
      <c r="B6249" s="319" t="s">
        <v>241</v>
      </c>
      <c r="C6249" s="320">
        <v>2022</v>
      </c>
      <c r="D6249" s="320">
        <v>3</v>
      </c>
      <c r="E6249" s="319" t="s">
        <v>546</v>
      </c>
      <c r="F6249" s="326">
        <v>75</v>
      </c>
      <c r="G6249" s="319" t="s">
        <v>456</v>
      </c>
      <c r="H6249" s="319" t="s">
        <v>404</v>
      </c>
      <c r="I6249" s="319" t="s">
        <v>405</v>
      </c>
      <c r="J6249" s="319" t="s">
        <v>548</v>
      </c>
      <c r="K6249" s="319" t="s">
        <v>392</v>
      </c>
      <c r="L6249" s="319" t="s">
        <v>539</v>
      </c>
      <c r="M6249" s="319" t="s">
        <v>463</v>
      </c>
      <c r="N6249" s="321">
        <v>6</v>
      </c>
      <c r="O6249" s="322">
        <v>1759.9000000000001</v>
      </c>
      <c r="P6249" s="321">
        <v>15430</v>
      </c>
      <c r="Q6249" t="str">
        <f t="shared" si="100"/>
        <v>3-Small C&amp;I</v>
      </c>
    </row>
    <row r="6250" spans="1:17" ht="15">
      <c r="A6250" s="313">
        <v>5</v>
      </c>
      <c r="B6250" s="314" t="s">
        <v>241</v>
      </c>
      <c r="C6250" s="315">
        <v>2022</v>
      </c>
      <c r="D6250" s="315">
        <v>3</v>
      </c>
      <c r="E6250" s="314" t="s">
        <v>546</v>
      </c>
      <c r="F6250" s="325">
        <v>75</v>
      </c>
      <c r="G6250" s="314" t="s">
        <v>456</v>
      </c>
      <c r="H6250" s="314" t="s">
        <v>437</v>
      </c>
      <c r="I6250" s="314" t="s">
        <v>438</v>
      </c>
      <c r="J6250" s="314" t="s">
        <v>554</v>
      </c>
      <c r="K6250" s="314" t="s">
        <v>420</v>
      </c>
      <c r="L6250" s="314" t="s">
        <v>539</v>
      </c>
      <c r="M6250" s="314" t="s">
        <v>463</v>
      </c>
      <c r="N6250" s="316">
        <v>1</v>
      </c>
      <c r="O6250" s="317">
        <v>3024.4200000000001</v>
      </c>
      <c r="P6250" s="316">
        <v>35280</v>
      </c>
      <c r="Q6250" t="str">
        <f t="shared" si="100"/>
        <v>4-Medium C&amp;I</v>
      </c>
    </row>
    <row r="6251" spans="1:17" ht="15">
      <c r="A6251" s="318">
        <v>5</v>
      </c>
      <c r="B6251" s="319" t="s">
        <v>241</v>
      </c>
      <c r="C6251" s="320">
        <v>2022</v>
      </c>
      <c r="D6251" s="320">
        <v>3</v>
      </c>
      <c r="E6251" s="319" t="s">
        <v>546</v>
      </c>
      <c r="F6251" s="326">
        <v>77</v>
      </c>
      <c r="G6251" s="319" t="s">
        <v>456</v>
      </c>
      <c r="H6251" s="319" t="s">
        <v>390</v>
      </c>
      <c r="I6251" s="319" t="s">
        <v>391</v>
      </c>
      <c r="J6251" s="319" t="s">
        <v>548</v>
      </c>
      <c r="K6251" s="319" t="s">
        <v>392</v>
      </c>
      <c r="L6251" s="319" t="s">
        <v>540</v>
      </c>
      <c r="M6251" s="319" t="s">
        <v>517</v>
      </c>
      <c r="N6251" s="321">
        <v>2</v>
      </c>
      <c r="O6251" s="322">
        <v>1896.8800000000001</v>
      </c>
      <c r="P6251" s="321">
        <v>7706</v>
      </c>
      <c r="Q6251" t="str">
        <f t="shared" si="100"/>
        <v>3-Small C&amp;I</v>
      </c>
    </row>
    <row r="6252" spans="1:17" ht="15">
      <c r="A6252" s="313">
        <v>5</v>
      </c>
      <c r="B6252" s="314" t="s">
        <v>241</v>
      </c>
      <c r="C6252" s="315">
        <v>2022</v>
      </c>
      <c r="D6252" s="315">
        <v>3</v>
      </c>
      <c r="E6252" s="314" t="s">
        <v>546</v>
      </c>
      <c r="F6252" s="325">
        <v>77</v>
      </c>
      <c r="G6252" s="314" t="s">
        <v>456</v>
      </c>
      <c r="H6252" s="314" t="s">
        <v>418</v>
      </c>
      <c r="I6252" s="314" t="s">
        <v>419</v>
      </c>
      <c r="J6252" s="314" t="s">
        <v>554</v>
      </c>
      <c r="K6252" s="314" t="s">
        <v>420</v>
      </c>
      <c r="L6252" s="314" t="s">
        <v>540</v>
      </c>
      <c r="M6252" s="314" t="s">
        <v>517</v>
      </c>
      <c r="N6252" s="316">
        <v>1</v>
      </c>
      <c r="O6252" s="317">
        <v>4588.1099999999997</v>
      </c>
      <c r="P6252" s="316">
        <v>16800</v>
      </c>
      <c r="Q6252" t="str">
        <f t="shared" si="100"/>
        <v>4-Medium C&amp;I</v>
      </c>
    </row>
    <row r="6253" spans="1:17" ht="15">
      <c r="A6253" s="318">
        <v>5</v>
      </c>
      <c r="B6253" s="319" t="s">
        <v>241</v>
      </c>
      <c r="C6253" s="320">
        <v>2022</v>
      </c>
      <c r="D6253" s="320">
        <v>3</v>
      </c>
      <c r="E6253" s="319" t="s">
        <v>546</v>
      </c>
      <c r="F6253" s="326">
        <v>77</v>
      </c>
      <c r="G6253" s="319" t="s">
        <v>456</v>
      </c>
      <c r="H6253" s="319" t="s">
        <v>404</v>
      </c>
      <c r="I6253" s="319" t="s">
        <v>405</v>
      </c>
      <c r="J6253" s="319" t="s">
        <v>548</v>
      </c>
      <c r="K6253" s="319" t="s">
        <v>392</v>
      </c>
      <c r="L6253" s="319" t="s">
        <v>541</v>
      </c>
      <c r="M6253" s="319" t="s">
        <v>463</v>
      </c>
      <c r="N6253" s="321">
        <v>1</v>
      </c>
      <c r="O6253" s="322">
        <v>347.19</v>
      </c>
      <c r="P6253" s="321">
        <v>2999</v>
      </c>
      <c r="Q6253" t="str">
        <f t="shared" si="100"/>
        <v>3-Small C&amp;I</v>
      </c>
    </row>
    <row r="6254" spans="1:17" ht="15">
      <c r="A6254" s="313">
        <v>5</v>
      </c>
      <c r="B6254" s="314" t="s">
        <v>241</v>
      </c>
      <c r="C6254" s="315">
        <v>2022</v>
      </c>
      <c r="D6254" s="315">
        <v>3</v>
      </c>
      <c r="E6254" s="314" t="s">
        <v>546</v>
      </c>
      <c r="F6254" s="325">
        <v>79</v>
      </c>
      <c r="G6254" s="314" t="s">
        <v>456</v>
      </c>
      <c r="H6254" s="314" t="s">
        <v>390</v>
      </c>
      <c r="I6254" s="314" t="s">
        <v>391</v>
      </c>
      <c r="J6254" s="314" t="s">
        <v>548</v>
      </c>
      <c r="K6254" s="314" t="s">
        <v>392</v>
      </c>
      <c r="L6254" s="314" t="s">
        <v>542</v>
      </c>
      <c r="M6254" s="314" t="s">
        <v>518</v>
      </c>
      <c r="N6254" s="316">
        <v>1</v>
      </c>
      <c r="O6254" s="317">
        <v>9.6400000000000006</v>
      </c>
      <c r="P6254" s="316">
        <v>0</v>
      </c>
      <c r="Q6254" t="str">
        <f t="shared" si="100"/>
        <v>3-Small C&amp;I</v>
      </c>
    </row>
    <row r="6255" spans="1:17" ht="15">
      <c r="A6255" s="318">
        <v>5</v>
      </c>
      <c r="B6255" s="319" t="s">
        <v>241</v>
      </c>
      <c r="C6255" s="320">
        <v>2022</v>
      </c>
      <c r="D6255" s="320">
        <v>3</v>
      </c>
      <c r="E6255" s="319" t="s">
        <v>546</v>
      </c>
      <c r="F6255" s="326">
        <v>79</v>
      </c>
      <c r="G6255" s="319" t="s">
        <v>456</v>
      </c>
      <c r="H6255" s="319" t="s">
        <v>418</v>
      </c>
      <c r="I6255" s="319" t="s">
        <v>419</v>
      </c>
      <c r="J6255" s="319" t="s">
        <v>554</v>
      </c>
      <c r="K6255" s="319" t="s">
        <v>420</v>
      </c>
      <c r="L6255" s="319" t="s">
        <v>542</v>
      </c>
      <c r="M6255" s="319" t="s">
        <v>518</v>
      </c>
      <c r="N6255" s="321">
        <v>1</v>
      </c>
      <c r="O6255" s="322">
        <v>14811.059999999999</v>
      </c>
      <c r="P6255" s="321">
        <v>50800</v>
      </c>
      <c r="Q6255" t="str">
        <f t="shared" si="100"/>
        <v>4-Medium C&amp;I</v>
      </c>
    </row>
    <row r="6256" spans="1:17" ht="15">
      <c r="A6256" s="313">
        <v>5</v>
      </c>
      <c r="B6256" s="314" t="s">
        <v>241</v>
      </c>
      <c r="C6256" s="315">
        <v>2022</v>
      </c>
      <c r="D6256" s="315">
        <v>3</v>
      </c>
      <c r="E6256" s="314" t="s">
        <v>546</v>
      </c>
      <c r="F6256" s="325">
        <v>79</v>
      </c>
      <c r="G6256" s="314" t="s">
        <v>456</v>
      </c>
      <c r="H6256" s="314" t="s">
        <v>519</v>
      </c>
      <c r="I6256" s="314" t="s">
        <v>520</v>
      </c>
      <c r="J6256" s="314" t="s">
        <v>279</v>
      </c>
      <c r="K6256" s="314" t="s">
        <v>521</v>
      </c>
      <c r="L6256" s="314" t="s">
        <v>542</v>
      </c>
      <c r="M6256" s="314" t="s">
        <v>518</v>
      </c>
      <c r="N6256" s="316">
        <v>17</v>
      </c>
      <c r="O6256" s="317">
        <v>6248.3800000000001</v>
      </c>
      <c r="P6256" s="316">
        <v>2390388</v>
      </c>
      <c r="Q6256" t="str">
        <f t="shared" si="100"/>
        <v>OTHER</v>
      </c>
    </row>
    <row r="6257" spans="1:17" ht="15">
      <c r="A6257" s="318">
        <v>5</v>
      </c>
      <c r="B6257" s="319" t="s">
        <v>241</v>
      </c>
      <c r="C6257" s="320">
        <v>2022</v>
      </c>
      <c r="D6257" s="320">
        <v>3</v>
      </c>
      <c r="E6257" s="319" t="s">
        <v>546</v>
      </c>
      <c r="F6257" s="326">
        <v>79</v>
      </c>
      <c r="G6257" s="319" t="s">
        <v>456</v>
      </c>
      <c r="H6257" s="319" t="s">
        <v>404</v>
      </c>
      <c r="I6257" s="319" t="s">
        <v>405</v>
      </c>
      <c r="J6257" s="319" t="s">
        <v>548</v>
      </c>
      <c r="K6257" s="319" t="s">
        <v>392</v>
      </c>
      <c r="L6257" s="319" t="s">
        <v>543</v>
      </c>
      <c r="M6257" s="319" t="s">
        <v>522</v>
      </c>
      <c r="N6257" s="321">
        <v>82</v>
      </c>
      <c r="O6257" s="322">
        <v>24579.709999999999</v>
      </c>
      <c r="P6257" s="321">
        <v>213743</v>
      </c>
      <c r="Q6257" t="str">
        <f t="shared" si="100"/>
        <v>3-Small C&amp;I</v>
      </c>
    </row>
    <row r="6258" spans="1:17" ht="15">
      <c r="A6258" s="313">
        <v>5</v>
      </c>
      <c r="B6258" s="314" t="s">
        <v>241</v>
      </c>
      <c r="C6258" s="315">
        <v>2022</v>
      </c>
      <c r="D6258" s="315">
        <v>3</v>
      </c>
      <c r="E6258" s="314" t="s">
        <v>546</v>
      </c>
      <c r="F6258" s="325">
        <v>79</v>
      </c>
      <c r="G6258" s="314" t="s">
        <v>456</v>
      </c>
      <c r="H6258" s="314" t="s">
        <v>433</v>
      </c>
      <c r="I6258" s="314" t="s">
        <v>434</v>
      </c>
      <c r="J6258" s="314" t="s">
        <v>553</v>
      </c>
      <c r="K6258" s="314" t="s">
        <v>412</v>
      </c>
      <c r="L6258" s="314" t="s">
        <v>543</v>
      </c>
      <c r="M6258" s="314" t="s">
        <v>522</v>
      </c>
      <c r="N6258" s="316">
        <v>7</v>
      </c>
      <c r="O6258" s="317">
        <v>365.02999999999997</v>
      </c>
      <c r="P6258" s="316">
        <v>2844</v>
      </c>
      <c r="Q6258" t="str">
        <f t="shared" si="100"/>
        <v>3-Small C&amp;I</v>
      </c>
    </row>
    <row r="6259" spans="1:17" ht="15">
      <c r="A6259" s="318">
        <v>5</v>
      </c>
      <c r="B6259" s="319" t="s">
        <v>241</v>
      </c>
      <c r="C6259" s="320">
        <v>2022</v>
      </c>
      <c r="D6259" s="320">
        <v>3</v>
      </c>
      <c r="E6259" s="319" t="s">
        <v>546</v>
      </c>
      <c r="F6259" s="326">
        <v>79</v>
      </c>
      <c r="G6259" s="319" t="s">
        <v>456</v>
      </c>
      <c r="H6259" s="319" t="s">
        <v>437</v>
      </c>
      <c r="I6259" s="319" t="s">
        <v>438</v>
      </c>
      <c r="J6259" s="319" t="s">
        <v>554</v>
      </c>
      <c r="K6259" s="319" t="s">
        <v>420</v>
      </c>
      <c r="L6259" s="319" t="s">
        <v>543</v>
      </c>
      <c r="M6259" s="319" t="s">
        <v>522</v>
      </c>
      <c r="N6259" s="321">
        <v>3</v>
      </c>
      <c r="O6259" s="322">
        <v>6315.0600000000004</v>
      </c>
      <c r="P6259" s="321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8">
        <v>4</v>
      </c>
      <c r="B8919" s="319" t="s">
        <v>249</v>
      </c>
      <c r="C8919" s="320">
        <v>2023</v>
      </c>
      <c r="D8919" s="320">
        <v>10</v>
      </c>
      <c r="E8919" s="319" t="s">
        <v>577</v>
      </c>
      <c r="F8919" s="326">
        <v>1</v>
      </c>
      <c r="G8919" s="319" t="s">
        <v>383</v>
      </c>
      <c r="H8919" s="319" t="s">
        <v>384</v>
      </c>
      <c r="I8919" s="319" t="s">
        <v>385</v>
      </c>
      <c r="J8919" s="319" t="s">
        <v>547</v>
      </c>
      <c r="K8919" s="319" t="s">
        <v>386</v>
      </c>
      <c r="L8919" s="319" t="s">
        <v>523</v>
      </c>
      <c r="M8919" s="319" t="s">
        <v>387</v>
      </c>
      <c r="N8919" s="321">
        <v>1705</v>
      </c>
      <c r="O8919" s="322">
        <v>409837.71999999997</v>
      </c>
      <c r="P8919" s="321">
        <v>1336829</v>
      </c>
      <c r="Q8919" t="str">
        <f t="shared" si="142"/>
        <v>1-Residential</v>
      </c>
    </row>
    <row r="8920" spans="1:17" ht="15">
      <c r="A8920" s="313">
        <v>4</v>
      </c>
      <c r="B8920" s="314" t="s">
        <v>249</v>
      </c>
      <c r="C8920" s="315">
        <v>2023</v>
      </c>
      <c r="D8920" s="315">
        <v>10</v>
      </c>
      <c r="E8920" s="314" t="s">
        <v>577</v>
      </c>
      <c r="F8920" s="325">
        <v>1</v>
      </c>
      <c r="G8920" s="314" t="s">
        <v>383</v>
      </c>
      <c r="H8920" s="314" t="s">
        <v>388</v>
      </c>
      <c r="I8920" s="314" t="s">
        <v>389</v>
      </c>
      <c r="J8920" s="314" t="s">
        <v>547</v>
      </c>
      <c r="K8920" s="314" t="s">
        <v>386</v>
      </c>
      <c r="L8920" s="314" t="s">
        <v>523</v>
      </c>
      <c r="M8920" s="314" t="s">
        <v>387</v>
      </c>
      <c r="N8920" s="316">
        <v>1</v>
      </c>
      <c r="O8920" s="317">
        <v>1429.71</v>
      </c>
      <c r="P8920" s="316">
        <v>4738</v>
      </c>
      <c r="Q8920" t="str">
        <f t="shared" si="142"/>
        <v>1-Residential</v>
      </c>
    </row>
    <row r="8921" spans="1:17" ht="15">
      <c r="A8921" s="318">
        <v>4</v>
      </c>
      <c r="B8921" s="319" t="s">
        <v>249</v>
      </c>
      <c r="C8921" s="320">
        <v>2023</v>
      </c>
      <c r="D8921" s="320">
        <v>10</v>
      </c>
      <c r="E8921" s="319" t="s">
        <v>577</v>
      </c>
      <c r="F8921" s="326">
        <v>1</v>
      </c>
      <c r="G8921" s="319" t="s">
        <v>383</v>
      </c>
      <c r="H8921" s="319" t="s">
        <v>390</v>
      </c>
      <c r="I8921" s="319" t="s">
        <v>391</v>
      </c>
      <c r="J8921" s="319" t="s">
        <v>548</v>
      </c>
      <c r="K8921" s="319" t="s">
        <v>392</v>
      </c>
      <c r="L8921" s="319" t="s">
        <v>523</v>
      </c>
      <c r="M8921" s="319" t="s">
        <v>387</v>
      </c>
      <c r="N8921" s="321">
        <v>16</v>
      </c>
      <c r="O8921" s="322">
        <v>2582.0700000000002</v>
      </c>
      <c r="P8921" s="321">
        <v>9302</v>
      </c>
      <c r="Q8921" t="str">
        <f t="shared" si="142"/>
        <v>3-Small C&amp;I</v>
      </c>
    </row>
    <row r="8922" spans="1:17" ht="15">
      <c r="A8922" s="313">
        <v>4</v>
      </c>
      <c r="B8922" s="314" t="s">
        <v>249</v>
      </c>
      <c r="C8922" s="315">
        <v>2023</v>
      </c>
      <c r="D8922" s="315">
        <v>10</v>
      </c>
      <c r="E8922" s="314" t="s">
        <v>577</v>
      </c>
      <c r="F8922" s="325">
        <v>1</v>
      </c>
      <c r="G8922" s="314" t="s">
        <v>383</v>
      </c>
      <c r="H8922" s="314" t="s">
        <v>393</v>
      </c>
      <c r="I8922" s="314" t="s">
        <v>394</v>
      </c>
      <c r="J8922" s="314" t="s">
        <v>549</v>
      </c>
      <c r="K8922" s="314" t="s">
        <v>395</v>
      </c>
      <c r="L8922" s="314" t="s">
        <v>523</v>
      </c>
      <c r="M8922" s="314" t="s">
        <v>387</v>
      </c>
      <c r="N8922" s="316">
        <v>35</v>
      </c>
      <c r="O8922" s="317">
        <v>3947.77</v>
      </c>
      <c r="P8922" s="316">
        <v>19971</v>
      </c>
      <c r="Q8922" t="str">
        <f t="shared" si="142"/>
        <v>2-Low Income Residential</v>
      </c>
    </row>
    <row r="8923" spans="1:17" ht="15">
      <c r="A8923" s="318">
        <v>4</v>
      </c>
      <c r="B8923" s="319" t="s">
        <v>249</v>
      </c>
      <c r="C8923" s="320">
        <v>2023</v>
      </c>
      <c r="D8923" s="320">
        <v>10</v>
      </c>
      <c r="E8923" s="319" t="s">
        <v>577</v>
      </c>
      <c r="F8923" s="326">
        <v>1</v>
      </c>
      <c r="G8923" s="319" t="s">
        <v>383</v>
      </c>
      <c r="H8923" s="319" t="s">
        <v>396</v>
      </c>
      <c r="I8923" s="319" t="s">
        <v>397</v>
      </c>
      <c r="J8923" s="319" t="s">
        <v>551</v>
      </c>
      <c r="K8923" s="319" t="s">
        <v>398</v>
      </c>
      <c r="L8923" s="319" t="s">
        <v>523</v>
      </c>
      <c r="M8923" s="319" t="s">
        <v>387</v>
      </c>
      <c r="N8923" s="321">
        <v>3</v>
      </c>
      <c r="O8923" s="322">
        <v>361.31</v>
      </c>
      <c r="P8923" s="321">
        <v>1274</v>
      </c>
      <c r="Q8923" t="str">
        <f t="shared" si="142"/>
        <v>3-Small C&amp;I</v>
      </c>
    </row>
    <row r="8924" spans="1:17" ht="15">
      <c r="A8924" s="313">
        <v>4</v>
      </c>
      <c r="B8924" s="314" t="s">
        <v>249</v>
      </c>
      <c r="C8924" s="315">
        <v>2023</v>
      </c>
      <c r="D8924" s="315">
        <v>10</v>
      </c>
      <c r="E8924" s="314" t="s">
        <v>577</v>
      </c>
      <c r="F8924" s="325">
        <v>1</v>
      </c>
      <c r="G8924" s="314" t="s">
        <v>383</v>
      </c>
      <c r="H8924" s="314" t="s">
        <v>399</v>
      </c>
      <c r="I8924" s="314" t="s">
        <v>400</v>
      </c>
      <c r="J8924" s="314" t="s">
        <v>547</v>
      </c>
      <c r="K8924" s="314" t="s">
        <v>386</v>
      </c>
      <c r="L8924" s="314" t="s">
        <v>524</v>
      </c>
      <c r="M8924" s="314" t="s">
        <v>401</v>
      </c>
      <c r="N8924" s="316">
        <v>10425</v>
      </c>
      <c r="O8924" s="317">
        <v>1402049.97</v>
      </c>
      <c r="P8924" s="316">
        <v>8367651</v>
      </c>
      <c r="Q8924" t="str">
        <f t="shared" si="142"/>
        <v>1-Residential</v>
      </c>
    </row>
    <row r="8925" spans="1:17" ht="15">
      <c r="A8925" s="318">
        <v>4</v>
      </c>
      <c r="B8925" s="319" t="s">
        <v>249</v>
      </c>
      <c r="C8925" s="320">
        <v>2023</v>
      </c>
      <c r="D8925" s="320">
        <v>10</v>
      </c>
      <c r="E8925" s="319" t="s">
        <v>577</v>
      </c>
      <c r="F8925" s="326">
        <v>1</v>
      </c>
      <c r="G8925" s="319" t="s">
        <v>383</v>
      </c>
      <c r="H8925" s="319" t="s">
        <v>402</v>
      </c>
      <c r="I8925" s="319" t="s">
        <v>403</v>
      </c>
      <c r="J8925" s="319" t="s">
        <v>549</v>
      </c>
      <c r="K8925" s="319" t="s">
        <v>395</v>
      </c>
      <c r="L8925" s="319" t="s">
        <v>524</v>
      </c>
      <c r="M8925" s="319" t="s">
        <v>401</v>
      </c>
      <c r="N8925" s="321">
        <v>121</v>
      </c>
      <c r="O8925" s="322">
        <v>4448.5600000000004</v>
      </c>
      <c r="P8925" s="321">
        <v>69048</v>
      </c>
      <c r="Q8925" t="str">
        <f t="shared" si="142"/>
        <v>2-Low Income Residential</v>
      </c>
    </row>
    <row r="8926" spans="1:17" ht="15">
      <c r="A8926" s="313">
        <v>4</v>
      </c>
      <c r="B8926" s="314" t="s">
        <v>249</v>
      </c>
      <c r="C8926" s="315">
        <v>2023</v>
      </c>
      <c r="D8926" s="315">
        <v>10</v>
      </c>
      <c r="E8926" s="314" t="s">
        <v>577</v>
      </c>
      <c r="F8926" s="325">
        <v>1</v>
      </c>
      <c r="G8926" s="314" t="s">
        <v>383</v>
      </c>
      <c r="H8926" s="314" t="s">
        <v>404</v>
      </c>
      <c r="I8926" s="314" t="s">
        <v>405</v>
      </c>
      <c r="J8926" s="314" t="s">
        <v>548</v>
      </c>
      <c r="K8926" s="314" t="s">
        <v>392</v>
      </c>
      <c r="L8926" s="314" t="s">
        <v>524</v>
      </c>
      <c r="M8926" s="314" t="s">
        <v>401</v>
      </c>
      <c r="N8926" s="316">
        <v>32</v>
      </c>
      <c r="O8926" s="317">
        <v>3156.3600000000001</v>
      </c>
      <c r="P8926" s="316">
        <v>24134</v>
      </c>
      <c r="Q8926" t="str">
        <f t="shared" si="142"/>
        <v>3-Small C&amp;I</v>
      </c>
    </row>
    <row r="8927" spans="1:17" ht="15">
      <c r="A8927" s="318">
        <v>4</v>
      </c>
      <c r="B8927" s="319" t="s">
        <v>249</v>
      </c>
      <c r="C8927" s="320">
        <v>2023</v>
      </c>
      <c r="D8927" s="320">
        <v>10</v>
      </c>
      <c r="E8927" s="319" t="s">
        <v>577</v>
      </c>
      <c r="F8927" s="326">
        <v>1</v>
      </c>
      <c r="G8927" s="319" t="s">
        <v>383</v>
      </c>
      <c r="H8927" s="319" t="s">
        <v>406</v>
      </c>
      <c r="I8927" s="319" t="s">
        <v>407</v>
      </c>
      <c r="J8927" s="319" t="s">
        <v>551</v>
      </c>
      <c r="K8927" s="319" t="s">
        <v>398</v>
      </c>
      <c r="L8927" s="319" t="s">
        <v>524</v>
      </c>
      <c r="M8927" s="319" t="s">
        <v>401</v>
      </c>
      <c r="N8927" s="321">
        <v>4</v>
      </c>
      <c r="O8927" s="322">
        <v>723.88999999999999</v>
      </c>
      <c r="P8927" s="321">
        <v>5378</v>
      </c>
      <c r="Q8927" t="str">
        <f t="shared" si="142"/>
        <v>3-Small C&amp;I</v>
      </c>
    </row>
    <row r="8928" spans="1:17" ht="15">
      <c r="A8928" s="313">
        <v>4</v>
      </c>
      <c r="B8928" s="314" t="s">
        <v>249</v>
      </c>
      <c r="C8928" s="315">
        <v>2023</v>
      </c>
      <c r="D8928" s="315">
        <v>10</v>
      </c>
      <c r="E8928" s="314" t="s">
        <v>577</v>
      </c>
      <c r="F8928" s="325">
        <v>3</v>
      </c>
      <c r="G8928" s="314" t="s">
        <v>408</v>
      </c>
      <c r="H8928" s="314" t="s">
        <v>384</v>
      </c>
      <c r="I8928" s="314" t="s">
        <v>385</v>
      </c>
      <c r="J8928" s="314" t="s">
        <v>547</v>
      </c>
      <c r="K8928" s="314" t="s">
        <v>386</v>
      </c>
      <c r="L8928" s="314" t="s">
        <v>525</v>
      </c>
      <c r="M8928" s="314" t="s">
        <v>409</v>
      </c>
      <c r="N8928" s="316">
        <v>8</v>
      </c>
      <c r="O8928" s="317">
        <v>1281.8900000000001</v>
      </c>
      <c r="P8928" s="316">
        <v>4057</v>
      </c>
      <c r="Q8928" t="str">
        <f t="shared" si="142"/>
        <v>1-Residential</v>
      </c>
    </row>
    <row r="8929" spans="1:17" ht="15">
      <c r="A8929" s="318">
        <v>4</v>
      </c>
      <c r="B8929" s="319" t="s">
        <v>249</v>
      </c>
      <c r="C8929" s="320">
        <v>2023</v>
      </c>
      <c r="D8929" s="320">
        <v>10</v>
      </c>
      <c r="E8929" s="319" t="s">
        <v>577</v>
      </c>
      <c r="F8929" s="326">
        <v>3</v>
      </c>
      <c r="G8929" s="319" t="s">
        <v>408</v>
      </c>
      <c r="H8929" s="319" t="s">
        <v>390</v>
      </c>
      <c r="I8929" s="319" t="s">
        <v>391</v>
      </c>
      <c r="J8929" s="319" t="s">
        <v>548</v>
      </c>
      <c r="K8929" s="319" t="s">
        <v>392</v>
      </c>
      <c r="L8929" s="319" t="s">
        <v>525</v>
      </c>
      <c r="M8929" s="319" t="s">
        <v>409</v>
      </c>
      <c r="N8929" s="321">
        <v>174</v>
      </c>
      <c r="O8929" s="322">
        <v>30757.009999999998</v>
      </c>
      <c r="P8929" s="321">
        <v>117656</v>
      </c>
      <c r="Q8929" t="str">
        <f t="shared" si="142"/>
        <v>3-Small C&amp;I</v>
      </c>
    </row>
    <row r="8930" spans="1:17" ht="15">
      <c r="A8930" s="313">
        <v>4</v>
      </c>
      <c r="B8930" s="314" t="s">
        <v>249</v>
      </c>
      <c r="C8930" s="315">
        <v>2023</v>
      </c>
      <c r="D8930" s="315">
        <v>10</v>
      </c>
      <c r="E8930" s="314" t="s">
        <v>577</v>
      </c>
      <c r="F8930" s="325">
        <v>3</v>
      </c>
      <c r="G8930" s="314" t="s">
        <v>408</v>
      </c>
      <c r="H8930" s="314" t="s">
        <v>413</v>
      </c>
      <c r="I8930" s="314" t="s">
        <v>414</v>
      </c>
      <c r="J8930" s="314" t="s">
        <v>550</v>
      </c>
      <c r="K8930" s="314" t="s">
        <v>415</v>
      </c>
      <c r="L8930" s="314" t="s">
        <v>525</v>
      </c>
      <c r="M8930" s="314" t="s">
        <v>409</v>
      </c>
      <c r="N8930" s="316">
        <v>1</v>
      </c>
      <c r="O8930" s="317">
        <v>40.5</v>
      </c>
      <c r="P8930" s="316">
        <v>119</v>
      </c>
      <c r="Q8930" t="str">
        <f t="shared" si="142"/>
        <v>3-Small C&amp;I</v>
      </c>
    </row>
    <row r="8931" spans="1:17" ht="15">
      <c r="A8931" s="318">
        <v>4</v>
      </c>
      <c r="B8931" s="319" t="s">
        <v>249</v>
      </c>
      <c r="C8931" s="320">
        <v>2023</v>
      </c>
      <c r="D8931" s="320">
        <v>10</v>
      </c>
      <c r="E8931" s="319" t="s">
        <v>577</v>
      </c>
      <c r="F8931" s="326">
        <v>3</v>
      </c>
      <c r="G8931" s="319" t="s">
        <v>408</v>
      </c>
      <c r="H8931" s="319" t="s">
        <v>396</v>
      </c>
      <c r="I8931" s="319" t="s">
        <v>397</v>
      </c>
      <c r="J8931" s="319" t="s">
        <v>551</v>
      </c>
      <c r="K8931" s="319" t="s">
        <v>398</v>
      </c>
      <c r="L8931" s="319" t="s">
        <v>525</v>
      </c>
      <c r="M8931" s="319" t="s">
        <v>409</v>
      </c>
      <c r="N8931" s="321">
        <v>23</v>
      </c>
      <c r="O8931" s="322">
        <v>2626.6399999999999</v>
      </c>
      <c r="P8931" s="321">
        <v>9211</v>
      </c>
      <c r="Q8931" t="str">
        <f t="shared" si="142"/>
        <v>3-Small C&amp;I</v>
      </c>
    </row>
    <row r="8932" spans="1:17" ht="15">
      <c r="A8932" s="313">
        <v>4</v>
      </c>
      <c r="B8932" s="314" t="s">
        <v>249</v>
      </c>
      <c r="C8932" s="315">
        <v>2023</v>
      </c>
      <c r="D8932" s="315">
        <v>10</v>
      </c>
      <c r="E8932" s="314" t="s">
        <v>577</v>
      </c>
      <c r="F8932" s="325">
        <v>3</v>
      </c>
      <c r="G8932" s="314" t="s">
        <v>408</v>
      </c>
      <c r="H8932" s="314" t="s">
        <v>418</v>
      </c>
      <c r="I8932" s="314" t="s">
        <v>419</v>
      </c>
      <c r="J8932" s="314" t="s">
        <v>554</v>
      </c>
      <c r="K8932" s="314" t="s">
        <v>420</v>
      </c>
      <c r="L8932" s="314" t="s">
        <v>525</v>
      </c>
      <c r="M8932" s="314" t="s">
        <v>409</v>
      </c>
      <c r="N8932" s="316">
        <v>5</v>
      </c>
      <c r="O8932" s="317">
        <v>8860.6000000000004</v>
      </c>
      <c r="P8932" s="316">
        <v>38815</v>
      </c>
      <c r="Q8932" t="str">
        <f t="shared" si="142"/>
        <v>4-Medium C&amp;I</v>
      </c>
    </row>
    <row r="8933" spans="1:17" ht="15">
      <c r="A8933" s="318">
        <v>4</v>
      </c>
      <c r="B8933" s="319" t="s">
        <v>249</v>
      </c>
      <c r="C8933" s="320">
        <v>2023</v>
      </c>
      <c r="D8933" s="320">
        <v>10</v>
      </c>
      <c r="E8933" s="319" t="s">
        <v>577</v>
      </c>
      <c r="F8933" s="326">
        <v>3</v>
      </c>
      <c r="G8933" s="319" t="s">
        <v>408</v>
      </c>
      <c r="H8933" s="319" t="s">
        <v>421</v>
      </c>
      <c r="I8933" s="319" t="s">
        <v>422</v>
      </c>
      <c r="J8933" s="319" t="s">
        <v>552</v>
      </c>
      <c r="K8933" s="319" t="s">
        <v>423</v>
      </c>
      <c r="L8933" s="319" t="s">
        <v>524</v>
      </c>
      <c r="M8933" s="319" t="s">
        <v>401</v>
      </c>
      <c r="N8933" s="321">
        <v>1</v>
      </c>
      <c r="O8933" s="322">
        <v>11.18</v>
      </c>
      <c r="P8933" s="321">
        <v>23</v>
      </c>
      <c r="Q8933" t="str">
        <f t="shared" si="142"/>
        <v>Street</v>
      </c>
    </row>
    <row r="8934" spans="1:17" ht="15">
      <c r="A8934" s="313">
        <v>4</v>
      </c>
      <c r="B8934" s="314" t="s">
        <v>249</v>
      </c>
      <c r="C8934" s="315">
        <v>2023</v>
      </c>
      <c r="D8934" s="315">
        <v>10</v>
      </c>
      <c r="E8934" s="314" t="s">
        <v>577</v>
      </c>
      <c r="F8934" s="325">
        <v>3</v>
      </c>
      <c r="G8934" s="314" t="s">
        <v>408</v>
      </c>
      <c r="H8934" s="314" t="s">
        <v>424</v>
      </c>
      <c r="I8934" s="314" t="s">
        <v>425</v>
      </c>
      <c r="J8934" s="314" t="s">
        <v>557</v>
      </c>
      <c r="K8934" s="314" t="s">
        <v>426</v>
      </c>
      <c r="L8934" s="314" t="s">
        <v>526</v>
      </c>
      <c r="M8934" s="314" t="s">
        <v>427</v>
      </c>
      <c r="N8934" s="316">
        <v>8</v>
      </c>
      <c r="O8934" s="317">
        <v>210.03</v>
      </c>
      <c r="P8934" s="316">
        <v>1205</v>
      </c>
      <c r="Q8934" t="str">
        <f t="shared" si="142"/>
        <v>3-Small C&amp;I</v>
      </c>
    </row>
    <row r="8935" spans="1:17" ht="15">
      <c r="A8935" s="318">
        <v>4</v>
      </c>
      <c r="B8935" s="319" t="s">
        <v>249</v>
      </c>
      <c r="C8935" s="320">
        <v>2023</v>
      </c>
      <c r="D8935" s="320">
        <v>10</v>
      </c>
      <c r="E8935" s="319" t="s">
        <v>577</v>
      </c>
      <c r="F8935" s="326">
        <v>3</v>
      </c>
      <c r="G8935" s="319" t="s">
        <v>408</v>
      </c>
      <c r="H8935" s="319" t="s">
        <v>431</v>
      </c>
      <c r="I8935" s="319" t="s">
        <v>432</v>
      </c>
      <c r="J8935" s="319" t="s">
        <v>558</v>
      </c>
      <c r="K8935" s="319" t="s">
        <v>430</v>
      </c>
      <c r="L8935" s="319" t="s">
        <v>526</v>
      </c>
      <c r="M8935" s="319" t="s">
        <v>427</v>
      </c>
      <c r="N8935" s="321">
        <v>9</v>
      </c>
      <c r="O8935" s="322">
        <v>139499.42000000001</v>
      </c>
      <c r="P8935" s="321">
        <v>1774617</v>
      </c>
      <c r="Q8935" t="str">
        <f t="shared" si="142"/>
        <v>5-Large C&amp;I</v>
      </c>
    </row>
    <row r="8936" spans="1:17" ht="15">
      <c r="A8936" s="313">
        <v>4</v>
      </c>
      <c r="B8936" s="314" t="s">
        <v>249</v>
      </c>
      <c r="C8936" s="315">
        <v>2023</v>
      </c>
      <c r="D8936" s="315">
        <v>10</v>
      </c>
      <c r="E8936" s="314" t="s">
        <v>577</v>
      </c>
      <c r="F8936" s="325">
        <v>3</v>
      </c>
      <c r="G8936" s="314" t="s">
        <v>408</v>
      </c>
      <c r="H8936" s="314" t="s">
        <v>399</v>
      </c>
      <c r="I8936" s="314" t="s">
        <v>400</v>
      </c>
      <c r="J8936" s="314" t="s">
        <v>547</v>
      </c>
      <c r="K8936" s="314" t="s">
        <v>386</v>
      </c>
      <c r="L8936" s="314" t="s">
        <v>526</v>
      </c>
      <c r="M8936" s="314" t="s">
        <v>427</v>
      </c>
      <c r="N8936" s="316">
        <v>32</v>
      </c>
      <c r="O8936" s="317">
        <v>4112.3199999999997</v>
      </c>
      <c r="P8936" s="316">
        <v>24479</v>
      </c>
      <c r="Q8936" t="str">
        <f t="shared" si="142"/>
        <v>1-Residential</v>
      </c>
    </row>
    <row r="8937" spans="1:17" ht="15">
      <c r="A8937" s="318">
        <v>4</v>
      </c>
      <c r="B8937" s="319" t="s">
        <v>249</v>
      </c>
      <c r="C8937" s="320">
        <v>2023</v>
      </c>
      <c r="D8937" s="320">
        <v>10</v>
      </c>
      <c r="E8937" s="319" t="s">
        <v>577</v>
      </c>
      <c r="F8937" s="326">
        <v>3</v>
      </c>
      <c r="G8937" s="319" t="s">
        <v>408</v>
      </c>
      <c r="H8937" s="319" t="s">
        <v>404</v>
      </c>
      <c r="I8937" s="319" t="s">
        <v>405</v>
      </c>
      <c r="J8937" s="319" t="s">
        <v>548</v>
      </c>
      <c r="K8937" s="319" t="s">
        <v>392</v>
      </c>
      <c r="L8937" s="319" t="s">
        <v>526</v>
      </c>
      <c r="M8937" s="319" t="s">
        <v>427</v>
      </c>
      <c r="N8937" s="321">
        <v>1278</v>
      </c>
      <c r="O8937" s="322">
        <v>263191.65000000002</v>
      </c>
      <c r="P8937" s="321">
        <v>2015403</v>
      </c>
      <c r="Q8937" t="str">
        <f t="shared" si="142"/>
        <v>3-Small C&amp;I</v>
      </c>
    </row>
    <row r="8938" spans="1:17" ht="15">
      <c r="A8938" s="313">
        <v>4</v>
      </c>
      <c r="B8938" s="314" t="s">
        <v>249</v>
      </c>
      <c r="C8938" s="315">
        <v>2023</v>
      </c>
      <c r="D8938" s="315">
        <v>10</v>
      </c>
      <c r="E8938" s="314" t="s">
        <v>577</v>
      </c>
      <c r="F8938" s="325">
        <v>3</v>
      </c>
      <c r="G8938" s="314" t="s">
        <v>408</v>
      </c>
      <c r="H8938" s="314" t="s">
        <v>433</v>
      </c>
      <c r="I8938" s="314" t="s">
        <v>434</v>
      </c>
      <c r="J8938" s="314" t="s">
        <v>553</v>
      </c>
      <c r="K8938" s="314" t="s">
        <v>412</v>
      </c>
      <c r="L8938" s="314" t="s">
        <v>526</v>
      </c>
      <c r="M8938" s="314" t="s">
        <v>427</v>
      </c>
      <c r="N8938" s="316">
        <v>7</v>
      </c>
      <c r="O8938" s="317">
        <v>263.10000000000002</v>
      </c>
      <c r="P8938" s="316">
        <v>1664</v>
      </c>
      <c r="Q8938" t="str">
        <f t="shared" si="142"/>
        <v>3-Small C&amp;I</v>
      </c>
    </row>
    <row r="8939" spans="1:17" ht="15">
      <c r="A8939" s="318">
        <v>4</v>
      </c>
      <c r="B8939" s="319" t="s">
        <v>249</v>
      </c>
      <c r="C8939" s="320">
        <v>2023</v>
      </c>
      <c r="D8939" s="320">
        <v>10</v>
      </c>
      <c r="E8939" s="319" t="s">
        <v>577</v>
      </c>
      <c r="F8939" s="326">
        <v>3</v>
      </c>
      <c r="G8939" s="319" t="s">
        <v>408</v>
      </c>
      <c r="H8939" s="319" t="s">
        <v>435</v>
      </c>
      <c r="I8939" s="319" t="s">
        <v>436</v>
      </c>
      <c r="J8939" s="319" t="s">
        <v>550</v>
      </c>
      <c r="K8939" s="319" t="s">
        <v>415</v>
      </c>
      <c r="L8939" s="319" t="s">
        <v>526</v>
      </c>
      <c r="M8939" s="319" t="s">
        <v>427</v>
      </c>
      <c r="N8939" s="321">
        <v>12</v>
      </c>
      <c r="O8939" s="322">
        <v>597.79999999999995</v>
      </c>
      <c r="P8939" s="321">
        <v>3982</v>
      </c>
      <c r="Q8939" t="str">
        <f t="shared" si="142"/>
        <v>3-Small C&amp;I</v>
      </c>
    </row>
    <row r="8940" spans="1:17" ht="15">
      <c r="A8940" s="313">
        <v>4</v>
      </c>
      <c r="B8940" s="314" t="s">
        <v>249</v>
      </c>
      <c r="C8940" s="315">
        <v>2023</v>
      </c>
      <c r="D8940" s="315">
        <v>10</v>
      </c>
      <c r="E8940" s="314" t="s">
        <v>577</v>
      </c>
      <c r="F8940" s="325">
        <v>3</v>
      </c>
      <c r="G8940" s="314" t="s">
        <v>408</v>
      </c>
      <c r="H8940" s="314" t="s">
        <v>406</v>
      </c>
      <c r="I8940" s="314" t="s">
        <v>407</v>
      </c>
      <c r="J8940" s="314" t="s">
        <v>551</v>
      </c>
      <c r="K8940" s="314" t="s">
        <v>398</v>
      </c>
      <c r="L8940" s="314" t="s">
        <v>526</v>
      </c>
      <c r="M8940" s="314" t="s">
        <v>427</v>
      </c>
      <c r="N8940" s="316">
        <v>62</v>
      </c>
      <c r="O8940" s="317">
        <v>3784.77</v>
      </c>
      <c r="P8940" s="316">
        <v>25065</v>
      </c>
      <c r="Q8940" t="str">
        <f t="shared" si="142"/>
        <v>3-Small C&amp;I</v>
      </c>
    </row>
    <row r="8941" spans="1:17" ht="15">
      <c r="A8941" s="318">
        <v>4</v>
      </c>
      <c r="B8941" s="319" t="s">
        <v>249</v>
      </c>
      <c r="C8941" s="320">
        <v>2023</v>
      </c>
      <c r="D8941" s="320">
        <v>10</v>
      </c>
      <c r="E8941" s="319" t="s">
        <v>577</v>
      </c>
      <c r="F8941" s="326">
        <v>3</v>
      </c>
      <c r="G8941" s="319" t="s">
        <v>408</v>
      </c>
      <c r="H8941" s="319" t="s">
        <v>437</v>
      </c>
      <c r="I8941" s="319" t="s">
        <v>438</v>
      </c>
      <c r="J8941" s="319" t="s">
        <v>554</v>
      </c>
      <c r="K8941" s="319" t="s">
        <v>420</v>
      </c>
      <c r="L8941" s="319" t="s">
        <v>526</v>
      </c>
      <c r="M8941" s="319" t="s">
        <v>427</v>
      </c>
      <c r="N8941" s="321">
        <v>72</v>
      </c>
      <c r="O8941" s="322">
        <v>191024.67999999999</v>
      </c>
      <c r="P8941" s="321">
        <v>1731035</v>
      </c>
      <c r="Q8941" t="str">
        <f t="shared" si="142"/>
        <v>4-Medium C&amp;I</v>
      </c>
    </row>
    <row r="8942" spans="1:17" ht="15">
      <c r="A8942" s="313">
        <v>4</v>
      </c>
      <c r="B8942" s="314" t="s">
        <v>249</v>
      </c>
      <c r="C8942" s="315">
        <v>2023</v>
      </c>
      <c r="D8942" s="315">
        <v>10</v>
      </c>
      <c r="E8942" s="314" t="s">
        <v>577</v>
      </c>
      <c r="F8942" s="325">
        <v>3</v>
      </c>
      <c r="G8942" s="314" t="s">
        <v>408</v>
      </c>
      <c r="H8942" s="314" t="s">
        <v>439</v>
      </c>
      <c r="I8942" s="314" t="s">
        <v>440</v>
      </c>
      <c r="J8942" s="314" t="s">
        <v>556</v>
      </c>
      <c r="K8942" s="314" t="s">
        <v>441</v>
      </c>
      <c r="L8942" s="314" t="s">
        <v>526</v>
      </c>
      <c r="M8942" s="314" t="s">
        <v>427</v>
      </c>
      <c r="N8942" s="316">
        <v>1</v>
      </c>
      <c r="O8942" s="317">
        <v>1638.7</v>
      </c>
      <c r="P8942" s="316">
        <v>419</v>
      </c>
      <c r="Q8942" t="str">
        <f t="shared" si="142"/>
        <v>4-Medium C&amp;I</v>
      </c>
    </row>
    <row r="8943" spans="1:17" ht="15">
      <c r="A8943" s="318">
        <v>4</v>
      </c>
      <c r="B8943" s="319" t="s">
        <v>249</v>
      </c>
      <c r="C8943" s="320">
        <v>2023</v>
      </c>
      <c r="D8943" s="320">
        <v>10</v>
      </c>
      <c r="E8943" s="319" t="s">
        <v>577</v>
      </c>
      <c r="F8943" s="326">
        <v>5</v>
      </c>
      <c r="G8943" s="319" t="s">
        <v>442</v>
      </c>
      <c r="H8943" s="319" t="s">
        <v>418</v>
      </c>
      <c r="I8943" s="319" t="s">
        <v>419</v>
      </c>
      <c r="J8943" s="319" t="s">
        <v>554</v>
      </c>
      <c r="K8943" s="319" t="s">
        <v>420</v>
      </c>
      <c r="L8943" s="319" t="s">
        <v>527</v>
      </c>
      <c r="M8943" s="319" t="s">
        <v>443</v>
      </c>
      <c r="N8943" s="321">
        <v>1</v>
      </c>
      <c r="O8943" s="322">
        <v>520.84000000000003</v>
      </c>
      <c r="P8943" s="321">
        <v>2080</v>
      </c>
      <c r="Q8943" t="str">
        <f t="shared" si="142"/>
        <v>4-Medium C&amp;I</v>
      </c>
    </row>
    <row r="8944" spans="1:17" ht="15">
      <c r="A8944" s="313">
        <v>4</v>
      </c>
      <c r="B8944" s="314" t="s">
        <v>249</v>
      </c>
      <c r="C8944" s="315">
        <v>2023</v>
      </c>
      <c r="D8944" s="315">
        <v>10</v>
      </c>
      <c r="E8944" s="314" t="s">
        <v>577</v>
      </c>
      <c r="F8944" s="325">
        <v>5</v>
      </c>
      <c r="G8944" s="314" t="s">
        <v>442</v>
      </c>
      <c r="H8944" s="314" t="s">
        <v>431</v>
      </c>
      <c r="I8944" s="314" t="s">
        <v>432</v>
      </c>
      <c r="J8944" s="314" t="s">
        <v>558</v>
      </c>
      <c r="K8944" s="314" t="s">
        <v>430</v>
      </c>
      <c r="L8944" s="314" t="s">
        <v>528</v>
      </c>
      <c r="M8944" s="314" t="s">
        <v>444</v>
      </c>
      <c r="N8944" s="316">
        <v>1</v>
      </c>
      <c r="O8944" s="317">
        <v>6046.8199999999997</v>
      </c>
      <c r="P8944" s="316">
        <v>60642</v>
      </c>
      <c r="Q8944" t="str">
        <f t="shared" si="142"/>
        <v>5-Large C&amp;I</v>
      </c>
    </row>
    <row r="8945" spans="1:17" ht="15">
      <c r="A8945" s="318">
        <v>4</v>
      </c>
      <c r="B8945" s="319" t="s">
        <v>249</v>
      </c>
      <c r="C8945" s="320">
        <v>2023</v>
      </c>
      <c r="D8945" s="320">
        <v>10</v>
      </c>
      <c r="E8945" s="319" t="s">
        <v>577</v>
      </c>
      <c r="F8945" s="326">
        <v>5</v>
      </c>
      <c r="G8945" s="319" t="s">
        <v>442</v>
      </c>
      <c r="H8945" s="319" t="s">
        <v>404</v>
      </c>
      <c r="I8945" s="319" t="s">
        <v>405</v>
      </c>
      <c r="J8945" s="319" t="s">
        <v>548</v>
      </c>
      <c r="K8945" s="319" t="s">
        <v>392</v>
      </c>
      <c r="L8945" s="319" t="s">
        <v>528</v>
      </c>
      <c r="M8945" s="319" t="s">
        <v>444</v>
      </c>
      <c r="N8945" s="321">
        <v>1</v>
      </c>
      <c r="O8945" s="322">
        <v>23.25</v>
      </c>
      <c r="P8945" s="321">
        <v>105</v>
      </c>
      <c r="Q8945" t="str">
        <f t="shared" si="142"/>
        <v>3-Small C&amp;I</v>
      </c>
    </row>
    <row r="8946" spans="1:17" ht="15">
      <c r="A8946" s="313">
        <v>4</v>
      </c>
      <c r="B8946" s="314" t="s">
        <v>249</v>
      </c>
      <c r="C8946" s="315">
        <v>2023</v>
      </c>
      <c r="D8946" s="315">
        <v>10</v>
      </c>
      <c r="E8946" s="314" t="s">
        <v>577</v>
      </c>
      <c r="F8946" s="325">
        <v>6</v>
      </c>
      <c r="G8946" s="314" t="s">
        <v>445</v>
      </c>
      <c r="H8946" s="314" t="s">
        <v>446</v>
      </c>
      <c r="I8946" s="314" t="s">
        <v>447</v>
      </c>
      <c r="J8946" s="314" t="s">
        <v>559</v>
      </c>
      <c r="K8946" s="314" t="s">
        <v>448</v>
      </c>
      <c r="L8946" s="314" t="s">
        <v>529</v>
      </c>
      <c r="M8946" s="314" t="s">
        <v>449</v>
      </c>
      <c r="N8946" s="316">
        <v>1</v>
      </c>
      <c r="O8946" s="317">
        <v>7573.1800000000003</v>
      </c>
      <c r="P8946" s="316">
        <v>17440</v>
      </c>
      <c r="Q8946" t="str">
        <f t="shared" si="142"/>
        <v>Street</v>
      </c>
    </row>
    <row r="8947" spans="1:17" ht="15">
      <c r="A8947" s="318">
        <v>4</v>
      </c>
      <c r="B8947" s="319" t="s">
        <v>249</v>
      </c>
      <c r="C8947" s="320">
        <v>2023</v>
      </c>
      <c r="D8947" s="320">
        <v>10</v>
      </c>
      <c r="E8947" s="319" t="s">
        <v>577</v>
      </c>
      <c r="F8947" s="326">
        <v>6</v>
      </c>
      <c r="G8947" s="319" t="s">
        <v>445</v>
      </c>
      <c r="H8947" s="319" t="s">
        <v>450</v>
      </c>
      <c r="I8947" s="319" t="s">
        <v>451</v>
      </c>
      <c r="J8947" s="319" t="s">
        <v>563</v>
      </c>
      <c r="K8947" s="319" t="s">
        <v>452</v>
      </c>
      <c r="L8947" s="319" t="s">
        <v>529</v>
      </c>
      <c r="M8947" s="319" t="s">
        <v>449</v>
      </c>
      <c r="N8947" s="321">
        <v>2</v>
      </c>
      <c r="O8947" s="322">
        <v>1597.4300000000001</v>
      </c>
      <c r="P8947" s="321">
        <v>7334</v>
      </c>
      <c r="Q8947" t="str">
        <f t="shared" si="142"/>
        <v>Street</v>
      </c>
    </row>
    <row r="8948" spans="1:17" ht="15">
      <c r="A8948" s="313">
        <v>4</v>
      </c>
      <c r="B8948" s="314" t="s">
        <v>249</v>
      </c>
      <c r="C8948" s="315">
        <v>2023</v>
      </c>
      <c r="D8948" s="315">
        <v>10</v>
      </c>
      <c r="E8948" s="314" t="s">
        <v>577</v>
      </c>
      <c r="F8948" s="325">
        <v>10</v>
      </c>
      <c r="G8948" s="314" t="s">
        <v>453</v>
      </c>
      <c r="H8948" s="314" t="s">
        <v>384</v>
      </c>
      <c r="I8948" s="314" t="s">
        <v>385</v>
      </c>
      <c r="J8948" s="314" t="s">
        <v>547</v>
      </c>
      <c r="K8948" s="314" t="s">
        <v>386</v>
      </c>
      <c r="L8948" s="314" t="s">
        <v>530</v>
      </c>
      <c r="M8948" s="314" t="s">
        <v>454</v>
      </c>
      <c r="N8948" s="316">
        <v>22</v>
      </c>
      <c r="O8948" s="317">
        <v>5136.25</v>
      </c>
      <c r="P8948" s="316">
        <v>16433</v>
      </c>
      <c r="Q8948" t="str">
        <f t="shared" si="142"/>
        <v>1-Residential</v>
      </c>
    </row>
    <row r="8949" spans="1:17" ht="15">
      <c r="A8949" s="318">
        <v>4</v>
      </c>
      <c r="B8949" s="319" t="s">
        <v>249</v>
      </c>
      <c r="C8949" s="320">
        <v>2023</v>
      </c>
      <c r="D8949" s="320">
        <v>10</v>
      </c>
      <c r="E8949" s="319" t="s">
        <v>577</v>
      </c>
      <c r="F8949" s="326">
        <v>10</v>
      </c>
      <c r="G8949" s="319" t="s">
        <v>453</v>
      </c>
      <c r="H8949" s="319" t="s">
        <v>399</v>
      </c>
      <c r="I8949" s="319" t="s">
        <v>400</v>
      </c>
      <c r="J8949" s="319" t="s">
        <v>547</v>
      </c>
      <c r="K8949" s="319" t="s">
        <v>386</v>
      </c>
      <c r="L8949" s="319" t="s">
        <v>531</v>
      </c>
      <c r="M8949" s="319" t="s">
        <v>455</v>
      </c>
      <c r="N8949" s="321">
        <v>143</v>
      </c>
      <c r="O8949" s="322">
        <v>16875.119999999999</v>
      </c>
      <c r="P8949" s="321">
        <v>99001</v>
      </c>
      <c r="Q8949" t="str">
        <f t="shared" si="142"/>
        <v>1-Residential</v>
      </c>
    </row>
    <row r="8950" spans="1:17" ht="15">
      <c r="A8950" s="313">
        <v>4</v>
      </c>
      <c r="B8950" s="314" t="s">
        <v>249</v>
      </c>
      <c r="C8950" s="315">
        <v>2023</v>
      </c>
      <c r="D8950" s="315">
        <v>10</v>
      </c>
      <c r="E8950" s="314" t="s">
        <v>577</v>
      </c>
      <c r="F8950" s="325">
        <v>10</v>
      </c>
      <c r="G8950" s="314" t="s">
        <v>453</v>
      </c>
      <c r="H8950" s="314" t="s">
        <v>402</v>
      </c>
      <c r="I8950" s="314" t="s">
        <v>403</v>
      </c>
      <c r="J8950" s="314" t="s">
        <v>549</v>
      </c>
      <c r="K8950" s="314" t="s">
        <v>395</v>
      </c>
      <c r="L8950" s="314" t="s">
        <v>531</v>
      </c>
      <c r="M8950" s="314" t="s">
        <v>455</v>
      </c>
      <c r="N8950" s="316">
        <v>5</v>
      </c>
      <c r="O8950" s="317">
        <v>175.66999999999999</v>
      </c>
      <c r="P8950" s="316">
        <v>2583</v>
      </c>
      <c r="Q8950" t="str">
        <f t="shared" si="142"/>
        <v>2-Low Income Residential</v>
      </c>
    </row>
    <row r="8951" spans="1:17" ht="15">
      <c r="A8951" s="318">
        <v>4</v>
      </c>
      <c r="B8951" s="319" t="s">
        <v>249</v>
      </c>
      <c r="C8951" s="320">
        <v>2023</v>
      </c>
      <c r="D8951" s="320">
        <v>10</v>
      </c>
      <c r="E8951" s="319" t="s">
        <v>577</v>
      </c>
      <c r="F8951" s="326">
        <v>60</v>
      </c>
      <c r="G8951" s="319" t="s">
        <v>456</v>
      </c>
      <c r="H8951" s="319" t="s">
        <v>446</v>
      </c>
      <c r="I8951" s="319" t="s">
        <v>447</v>
      </c>
      <c r="J8951" s="319" t="s">
        <v>559</v>
      </c>
      <c r="K8951" s="319" t="s">
        <v>448</v>
      </c>
      <c r="L8951" s="319" t="s">
        <v>532</v>
      </c>
      <c r="M8951" s="319" t="s">
        <v>457</v>
      </c>
      <c r="N8951" s="321">
        <v>1</v>
      </c>
      <c r="O8951" s="322">
        <v>14.220000000000001</v>
      </c>
      <c r="P8951" s="321">
        <v>33</v>
      </c>
      <c r="Q8951" t="str">
        <f t="shared" si="142"/>
        <v>Street</v>
      </c>
    </row>
    <row r="8952" spans="1:17" ht="15">
      <c r="A8952" s="313">
        <v>4</v>
      </c>
      <c r="B8952" s="314" t="s">
        <v>249</v>
      </c>
      <c r="C8952" s="315">
        <v>2023</v>
      </c>
      <c r="D8952" s="315">
        <v>10</v>
      </c>
      <c r="E8952" s="314" t="s">
        <v>577</v>
      </c>
      <c r="F8952" s="325">
        <v>60</v>
      </c>
      <c r="G8952" s="314" t="s">
        <v>456</v>
      </c>
      <c r="H8952" s="314" t="s">
        <v>450</v>
      </c>
      <c r="I8952" s="314" t="s">
        <v>451</v>
      </c>
      <c r="J8952" s="314" t="s">
        <v>563</v>
      </c>
      <c r="K8952" s="314" t="s">
        <v>452</v>
      </c>
      <c r="L8952" s="314" t="s">
        <v>532</v>
      </c>
      <c r="M8952" s="314" t="s">
        <v>457</v>
      </c>
      <c r="N8952" s="316">
        <v>2</v>
      </c>
      <c r="O8952" s="317">
        <v>34.869999999999997</v>
      </c>
      <c r="P8952" s="316">
        <v>150</v>
      </c>
      <c r="Q8952" t="str">
        <f t="shared" si="142"/>
        <v>Street</v>
      </c>
    </row>
    <row r="8953" spans="1:17" ht="15">
      <c r="A8953" s="313">
        <v>5</v>
      </c>
      <c r="B8953" s="314" t="s">
        <v>241</v>
      </c>
      <c r="C8953" s="315">
        <v>2023</v>
      </c>
      <c r="D8953" s="315">
        <v>10</v>
      </c>
      <c r="E8953" s="314" t="s">
        <v>577</v>
      </c>
      <c r="F8953" s="325">
        <v>1</v>
      </c>
      <c r="G8953" s="314" t="s">
        <v>383</v>
      </c>
      <c r="H8953" s="314" t="s">
        <v>384</v>
      </c>
      <c r="I8953" s="314" t="s">
        <v>385</v>
      </c>
      <c r="J8953" s="314" t="s">
        <v>547</v>
      </c>
      <c r="K8953" s="314" t="s">
        <v>386</v>
      </c>
      <c r="L8953" s="314" t="s">
        <v>523</v>
      </c>
      <c r="M8953" s="314" t="s">
        <v>387</v>
      </c>
      <c r="N8953" s="316">
        <v>439969</v>
      </c>
      <c r="O8953" s="317">
        <v>59634088.810000002</v>
      </c>
      <c r="P8953" s="316">
        <v>191551966</v>
      </c>
      <c r="Q8953" t="str">
        <f t="shared" si="142"/>
        <v>1-Residential</v>
      </c>
    </row>
    <row r="8954" spans="1:17" ht="15">
      <c r="A8954" s="318">
        <v>5</v>
      </c>
      <c r="B8954" s="319" t="s">
        <v>241</v>
      </c>
      <c r="C8954" s="320">
        <v>2023</v>
      </c>
      <c r="D8954" s="320">
        <v>10</v>
      </c>
      <c r="E8954" s="319" t="s">
        <v>577</v>
      </c>
      <c r="F8954" s="326">
        <v>1</v>
      </c>
      <c r="G8954" s="319" t="s">
        <v>383</v>
      </c>
      <c r="H8954" s="319" t="s">
        <v>388</v>
      </c>
      <c r="I8954" s="319" t="s">
        <v>389</v>
      </c>
      <c r="J8954" s="319" t="s">
        <v>547</v>
      </c>
      <c r="K8954" s="319" t="s">
        <v>386</v>
      </c>
      <c r="L8954" s="319" t="s">
        <v>523</v>
      </c>
      <c r="M8954" s="319" t="s">
        <v>387</v>
      </c>
      <c r="N8954" s="321">
        <v>327</v>
      </c>
      <c r="O8954" s="322">
        <v>3401.8299999999999</v>
      </c>
      <c r="P8954" s="321">
        <v>66051</v>
      </c>
      <c r="Q8954" t="str">
        <f t="shared" si="142"/>
        <v>1-Residential</v>
      </c>
    </row>
    <row r="8955" spans="1:17" ht="15">
      <c r="A8955" s="313">
        <v>5</v>
      </c>
      <c r="B8955" s="314" t="s">
        <v>241</v>
      </c>
      <c r="C8955" s="315">
        <v>2023</v>
      </c>
      <c r="D8955" s="315">
        <v>10</v>
      </c>
      <c r="E8955" s="314" t="s">
        <v>577</v>
      </c>
      <c r="F8955" s="325">
        <v>1</v>
      </c>
      <c r="G8955" s="314" t="s">
        <v>383</v>
      </c>
      <c r="H8955" s="314" t="s">
        <v>390</v>
      </c>
      <c r="I8955" s="314" t="s">
        <v>391</v>
      </c>
      <c r="J8955" s="314" t="s">
        <v>548</v>
      </c>
      <c r="K8955" s="314" t="s">
        <v>392</v>
      </c>
      <c r="L8955" s="314" t="s">
        <v>523</v>
      </c>
      <c r="M8955" s="314" t="s">
        <v>387</v>
      </c>
      <c r="N8955" s="316">
        <v>1218</v>
      </c>
      <c r="O8955" s="323">
        <v>-103746.7</v>
      </c>
      <c r="P8955" s="316">
        <v>647913</v>
      </c>
      <c r="Q8955" t="str">
        <f t="shared" si="142"/>
        <v>3-Small C&amp;I</v>
      </c>
    </row>
    <row r="8956" spans="1:17" ht="15">
      <c r="A8956" s="318">
        <v>5</v>
      </c>
      <c r="B8956" s="319" t="s">
        <v>241</v>
      </c>
      <c r="C8956" s="320">
        <v>2023</v>
      </c>
      <c r="D8956" s="320">
        <v>10</v>
      </c>
      <c r="E8956" s="319" t="s">
        <v>577</v>
      </c>
      <c r="F8956" s="326">
        <v>1</v>
      </c>
      <c r="G8956" s="319" t="s">
        <v>383</v>
      </c>
      <c r="H8956" s="319" t="s">
        <v>393</v>
      </c>
      <c r="I8956" s="319" t="s">
        <v>394</v>
      </c>
      <c r="J8956" s="319" t="s">
        <v>549</v>
      </c>
      <c r="K8956" s="319" t="s">
        <v>395</v>
      </c>
      <c r="L8956" s="319" t="s">
        <v>523</v>
      </c>
      <c r="M8956" s="319" t="s">
        <v>387</v>
      </c>
      <c r="N8956" s="321">
        <v>68999</v>
      </c>
      <c r="O8956" s="322">
        <v>6139259</v>
      </c>
      <c r="P8956" s="321">
        <v>30928344</v>
      </c>
      <c r="Q8956" t="str">
        <f t="shared" si="142"/>
        <v>2-Low Income Residential</v>
      </c>
    </row>
    <row r="8957" spans="1:17" ht="15">
      <c r="A8957" s="313">
        <v>5</v>
      </c>
      <c r="B8957" s="314" t="s">
        <v>241</v>
      </c>
      <c r="C8957" s="315">
        <v>2023</v>
      </c>
      <c r="D8957" s="315">
        <v>10</v>
      </c>
      <c r="E8957" s="314" t="s">
        <v>577</v>
      </c>
      <c r="F8957" s="325">
        <v>1</v>
      </c>
      <c r="G8957" s="314" t="s">
        <v>383</v>
      </c>
      <c r="H8957" s="314" t="s">
        <v>458</v>
      </c>
      <c r="I8957" s="314" t="s">
        <v>459</v>
      </c>
      <c r="J8957" s="314" t="s">
        <v>549</v>
      </c>
      <c r="K8957" s="314" t="s">
        <v>395</v>
      </c>
      <c r="L8957" s="314" t="s">
        <v>523</v>
      </c>
      <c r="M8957" s="314" t="s">
        <v>387</v>
      </c>
      <c r="N8957" s="316">
        <v>142</v>
      </c>
      <c r="O8957" s="317">
        <v>13341.27</v>
      </c>
      <c r="P8957" s="316">
        <v>68779</v>
      </c>
      <c r="Q8957" t="str">
        <f t="shared" si="142"/>
        <v>2-Low Income Residential</v>
      </c>
    </row>
    <row r="8958" spans="1:17" ht="15">
      <c r="A8958" s="318">
        <v>5</v>
      </c>
      <c r="B8958" s="319" t="s">
        <v>241</v>
      </c>
      <c r="C8958" s="320">
        <v>2023</v>
      </c>
      <c r="D8958" s="320">
        <v>10</v>
      </c>
      <c r="E8958" s="319" t="s">
        <v>577</v>
      </c>
      <c r="F8958" s="326">
        <v>1</v>
      </c>
      <c r="G8958" s="319" t="s">
        <v>383</v>
      </c>
      <c r="H8958" s="319" t="s">
        <v>396</v>
      </c>
      <c r="I8958" s="319" t="s">
        <v>397</v>
      </c>
      <c r="J8958" s="319" t="s">
        <v>550</v>
      </c>
      <c r="K8958" s="319" t="s">
        <v>415</v>
      </c>
      <c r="L8958" s="319" t="s">
        <v>523</v>
      </c>
      <c r="M8958" s="319" t="s">
        <v>387</v>
      </c>
      <c r="N8958" s="321">
        <v>1114</v>
      </c>
      <c r="O8958" s="322">
        <v>76796.229999999996</v>
      </c>
      <c r="P8958" s="321">
        <v>263723</v>
      </c>
      <c r="Q8958" t="str">
        <f t="shared" si="142"/>
        <v>3-Small C&amp;I</v>
      </c>
    </row>
    <row r="8959" spans="1:17" ht="15">
      <c r="A8959" s="313">
        <v>5</v>
      </c>
      <c r="B8959" s="314" t="s">
        <v>241</v>
      </c>
      <c r="C8959" s="315">
        <v>2023</v>
      </c>
      <c r="D8959" s="315">
        <v>10</v>
      </c>
      <c r="E8959" s="314" t="s">
        <v>577</v>
      </c>
      <c r="F8959" s="325">
        <v>1</v>
      </c>
      <c r="G8959" s="314" t="s">
        <v>383</v>
      </c>
      <c r="H8959" s="314" t="s">
        <v>416</v>
      </c>
      <c r="I8959" s="314" t="s">
        <v>417</v>
      </c>
      <c r="J8959" s="314" t="s">
        <v>548</v>
      </c>
      <c r="K8959" s="314" t="s">
        <v>392</v>
      </c>
      <c r="L8959" s="314" t="s">
        <v>523</v>
      </c>
      <c r="M8959" s="314" t="s">
        <v>387</v>
      </c>
      <c r="N8959" s="316">
        <v>11</v>
      </c>
      <c r="O8959" s="323">
        <v>-21415.619999999999</v>
      </c>
      <c r="P8959" s="316">
        <v>7474</v>
      </c>
      <c r="Q8959" t="str">
        <f t="shared" si="142"/>
        <v>3-Small C&amp;I</v>
      </c>
    </row>
    <row r="8960" spans="1:17" ht="15">
      <c r="A8960" s="318">
        <v>5</v>
      </c>
      <c r="B8960" s="319" t="s">
        <v>241</v>
      </c>
      <c r="C8960" s="320">
        <v>2023</v>
      </c>
      <c r="D8960" s="320">
        <v>10</v>
      </c>
      <c r="E8960" s="319" t="s">
        <v>577</v>
      </c>
      <c r="F8960" s="326">
        <v>1</v>
      </c>
      <c r="G8960" s="319" t="s">
        <v>383</v>
      </c>
      <c r="H8960" s="319" t="s">
        <v>460</v>
      </c>
      <c r="I8960" s="319" t="s">
        <v>461</v>
      </c>
      <c r="J8960" s="319" t="s">
        <v>551</v>
      </c>
      <c r="K8960" s="319" t="s">
        <v>398</v>
      </c>
      <c r="L8960" s="319" t="s">
        <v>523</v>
      </c>
      <c r="M8960" s="319" t="s">
        <v>387</v>
      </c>
      <c r="N8960" s="321">
        <v>3</v>
      </c>
      <c r="O8960" s="322">
        <v>102.65000000000001</v>
      </c>
      <c r="P8960" s="321">
        <v>291</v>
      </c>
      <c r="Q8960" t="str">
        <f t="shared" si="142"/>
        <v>3-Small C&amp;I</v>
      </c>
    </row>
    <row r="8961" spans="1:17" ht="15">
      <c r="A8961" s="313">
        <v>5</v>
      </c>
      <c r="B8961" s="314" t="s">
        <v>241</v>
      </c>
      <c r="C8961" s="315">
        <v>2023</v>
      </c>
      <c r="D8961" s="315">
        <v>10</v>
      </c>
      <c r="E8961" s="314" t="s">
        <v>577</v>
      </c>
      <c r="F8961" s="325">
        <v>1</v>
      </c>
      <c r="G8961" s="314" t="s">
        <v>383</v>
      </c>
      <c r="H8961" s="314" t="s">
        <v>464</v>
      </c>
      <c r="I8961" s="314" t="s">
        <v>465</v>
      </c>
      <c r="J8961" s="314" t="s">
        <v>552</v>
      </c>
      <c r="K8961" s="314" t="s">
        <v>423</v>
      </c>
      <c r="L8961" s="314" t="s">
        <v>523</v>
      </c>
      <c r="M8961" s="314" t="s">
        <v>387</v>
      </c>
      <c r="N8961" s="316">
        <v>144</v>
      </c>
      <c r="O8961" s="317">
        <v>7420.3100000000004</v>
      </c>
      <c r="P8961" s="316">
        <v>15090</v>
      </c>
      <c r="Q8961" t="str">
        <f t="shared" si="142"/>
        <v>Street</v>
      </c>
    </row>
    <row r="8962" spans="1:17" ht="15">
      <c r="A8962" s="318">
        <v>5</v>
      </c>
      <c r="B8962" s="319" t="s">
        <v>241</v>
      </c>
      <c r="C8962" s="320">
        <v>2023</v>
      </c>
      <c r="D8962" s="320">
        <v>10</v>
      </c>
      <c r="E8962" s="319" t="s">
        <v>577</v>
      </c>
      <c r="F8962" s="326">
        <v>1</v>
      </c>
      <c r="G8962" s="319" t="s">
        <v>383</v>
      </c>
      <c r="H8962" s="319" t="s">
        <v>466</v>
      </c>
      <c r="I8962" s="319" t="s">
        <v>467</v>
      </c>
      <c r="J8962" s="319" t="s">
        <v>552</v>
      </c>
      <c r="K8962" s="319" t="s">
        <v>423</v>
      </c>
      <c r="L8962" s="319" t="s">
        <v>523</v>
      </c>
      <c r="M8962" s="319" t="s">
        <v>387</v>
      </c>
      <c r="N8962" s="321">
        <v>462</v>
      </c>
      <c r="O8962" s="322">
        <v>19032.169999999998</v>
      </c>
      <c r="P8962" s="321">
        <v>39633</v>
      </c>
      <c r="Q8962" t="str">
        <f t="shared" si="142"/>
        <v>Street</v>
      </c>
    </row>
    <row r="8963" spans="1:17" ht="15">
      <c r="A8963" s="313">
        <v>5</v>
      </c>
      <c r="B8963" s="314" t="s">
        <v>241</v>
      </c>
      <c r="C8963" s="315">
        <v>2023</v>
      </c>
      <c r="D8963" s="315">
        <v>10</v>
      </c>
      <c r="E8963" s="314" t="s">
        <v>577</v>
      </c>
      <c r="F8963" s="325">
        <v>1</v>
      </c>
      <c r="G8963" s="314" t="s">
        <v>383</v>
      </c>
      <c r="H8963" s="314" t="s">
        <v>421</v>
      </c>
      <c r="I8963" s="314" t="s">
        <v>422</v>
      </c>
      <c r="J8963" s="314" t="s">
        <v>552</v>
      </c>
      <c r="K8963" s="314" t="s">
        <v>423</v>
      </c>
      <c r="L8963" s="314" t="s">
        <v>524</v>
      </c>
      <c r="M8963" s="314" t="s">
        <v>401</v>
      </c>
      <c r="N8963" s="316">
        <v>696</v>
      </c>
      <c r="O8963" s="317">
        <v>29905.880000000001</v>
      </c>
      <c r="P8963" s="316">
        <v>80269</v>
      </c>
      <c r="Q8963" t="str">
        <f t="shared" si="142"/>
        <v>Street</v>
      </c>
    </row>
    <row r="8964" spans="1:17" ht="15">
      <c r="A8964" s="318">
        <v>5</v>
      </c>
      <c r="B8964" s="319" t="s">
        <v>241</v>
      </c>
      <c r="C8964" s="320">
        <v>2023</v>
      </c>
      <c r="D8964" s="320">
        <v>10</v>
      </c>
      <c r="E8964" s="319" t="s">
        <v>577</v>
      </c>
      <c r="F8964" s="326">
        <v>1</v>
      </c>
      <c r="G8964" s="319" t="s">
        <v>383</v>
      </c>
      <c r="H8964" s="319" t="s">
        <v>424</v>
      </c>
      <c r="I8964" s="319" t="s">
        <v>425</v>
      </c>
      <c r="J8964" s="319" t="s">
        <v>312</v>
      </c>
      <c r="K8964" s="319" t="s">
        <v>462</v>
      </c>
      <c r="L8964" s="319" t="s">
        <v>312</v>
      </c>
      <c r="M8964" s="319" t="s">
        <v>463</v>
      </c>
      <c r="N8964" s="321">
        <v>1</v>
      </c>
      <c r="O8964" s="322">
        <v>12.960000000000001</v>
      </c>
      <c r="P8964" s="321">
        <v>48</v>
      </c>
      <c r="Q8964" t="str">
        <f t="shared" si="142"/>
        <v>OTHER</v>
      </c>
    </row>
    <row r="8965" spans="1:17" ht="15">
      <c r="A8965" s="313">
        <v>5</v>
      </c>
      <c r="B8965" s="314" t="s">
        <v>241</v>
      </c>
      <c r="C8965" s="315">
        <v>2023</v>
      </c>
      <c r="D8965" s="315">
        <v>10</v>
      </c>
      <c r="E8965" s="314" t="s">
        <v>577</v>
      </c>
      <c r="F8965" s="325">
        <v>1</v>
      </c>
      <c r="G8965" s="314" t="s">
        <v>383</v>
      </c>
      <c r="H8965" s="314" t="s">
        <v>399</v>
      </c>
      <c r="I8965" s="314" t="s">
        <v>400</v>
      </c>
      <c r="J8965" s="314" t="s">
        <v>547</v>
      </c>
      <c r="K8965" s="314" t="s">
        <v>386</v>
      </c>
      <c r="L8965" s="314" t="s">
        <v>524</v>
      </c>
      <c r="M8965" s="314" t="s">
        <v>401</v>
      </c>
      <c r="N8965" s="316">
        <v>509060</v>
      </c>
      <c r="O8965" s="317">
        <v>42805638</v>
      </c>
      <c r="P8965" s="316">
        <v>253581431</v>
      </c>
      <c r="Q8965" t="str">
        <f t="shared" si="142"/>
        <v>1-Residential</v>
      </c>
    </row>
    <row r="8966" spans="1:17" ht="15">
      <c r="A8966" s="318">
        <v>5</v>
      </c>
      <c r="B8966" s="319" t="s">
        <v>241</v>
      </c>
      <c r="C8966" s="320">
        <v>2023</v>
      </c>
      <c r="D8966" s="320">
        <v>10</v>
      </c>
      <c r="E8966" s="319" t="s">
        <v>577</v>
      </c>
      <c r="F8966" s="326">
        <v>1</v>
      </c>
      <c r="G8966" s="319" t="s">
        <v>383</v>
      </c>
      <c r="H8966" s="319" t="s">
        <v>402</v>
      </c>
      <c r="I8966" s="319" t="s">
        <v>403</v>
      </c>
      <c r="J8966" s="319" t="s">
        <v>549</v>
      </c>
      <c r="K8966" s="319" t="s">
        <v>395</v>
      </c>
      <c r="L8966" s="319" t="s">
        <v>524</v>
      </c>
      <c r="M8966" s="319" t="s">
        <v>401</v>
      </c>
      <c r="N8966" s="321">
        <v>77926</v>
      </c>
      <c r="O8966" s="322">
        <v>1745581.5</v>
      </c>
      <c r="P8966" s="321">
        <v>35472252</v>
      </c>
      <c r="Q8966" t="str">
        <f t="shared" si="142"/>
        <v>2-Low Income Residential</v>
      </c>
    </row>
    <row r="8967" spans="1:17" ht="15">
      <c r="A8967" s="313">
        <v>5</v>
      </c>
      <c r="B8967" s="314" t="s">
        <v>241</v>
      </c>
      <c r="C8967" s="315">
        <v>2023</v>
      </c>
      <c r="D8967" s="315">
        <v>10</v>
      </c>
      <c r="E8967" s="314" t="s">
        <v>577</v>
      </c>
      <c r="F8967" s="325">
        <v>1</v>
      </c>
      <c r="G8967" s="314" t="s">
        <v>383</v>
      </c>
      <c r="H8967" s="314" t="s">
        <v>404</v>
      </c>
      <c r="I8967" s="314" t="s">
        <v>405</v>
      </c>
      <c r="J8967" s="314" t="s">
        <v>548</v>
      </c>
      <c r="K8967" s="314" t="s">
        <v>392</v>
      </c>
      <c r="L8967" s="314" t="s">
        <v>524</v>
      </c>
      <c r="M8967" s="314" t="s">
        <v>401</v>
      </c>
      <c r="N8967" s="316">
        <v>1162</v>
      </c>
      <c r="O8967" s="323">
        <v>-119773.46000000001</v>
      </c>
      <c r="P8967" s="316">
        <v>584529</v>
      </c>
      <c r="Q8967" t="str">
        <f t="shared" si="142"/>
        <v>3-Small C&amp;I</v>
      </c>
    </row>
    <row r="8968" spans="1:17" ht="15">
      <c r="A8968" s="318">
        <v>5</v>
      </c>
      <c r="B8968" s="319" t="s">
        <v>241</v>
      </c>
      <c r="C8968" s="320">
        <v>2023</v>
      </c>
      <c r="D8968" s="320">
        <v>10</v>
      </c>
      <c r="E8968" s="319" t="s">
        <v>577</v>
      </c>
      <c r="F8968" s="326">
        <v>1</v>
      </c>
      <c r="G8968" s="319" t="s">
        <v>383</v>
      </c>
      <c r="H8968" s="319" t="s">
        <v>406</v>
      </c>
      <c r="I8968" s="319" t="s">
        <v>407</v>
      </c>
      <c r="J8968" s="319" t="s">
        <v>551</v>
      </c>
      <c r="K8968" s="319" t="s">
        <v>398</v>
      </c>
      <c r="L8968" s="319" t="s">
        <v>524</v>
      </c>
      <c r="M8968" s="319" t="s">
        <v>401</v>
      </c>
      <c r="N8968" s="321">
        <v>1017</v>
      </c>
      <c r="O8968" s="322">
        <v>47508.849999999999</v>
      </c>
      <c r="P8968" s="321">
        <v>309716</v>
      </c>
      <c r="Q8968" t="str">
        <f t="shared" si="142"/>
        <v>3-Small C&amp;I</v>
      </c>
    </row>
    <row r="8969" spans="1:17" ht="15">
      <c r="A8969" s="313">
        <v>5</v>
      </c>
      <c r="B8969" s="314" t="s">
        <v>241</v>
      </c>
      <c r="C8969" s="315">
        <v>2023</v>
      </c>
      <c r="D8969" s="315">
        <v>10</v>
      </c>
      <c r="E8969" s="314" t="s">
        <v>577</v>
      </c>
      <c r="F8969" s="325">
        <v>3</v>
      </c>
      <c r="G8969" s="314" t="s">
        <v>408</v>
      </c>
      <c r="H8969" s="314" t="s">
        <v>384</v>
      </c>
      <c r="I8969" s="314" t="s">
        <v>385</v>
      </c>
      <c r="J8969" s="314" t="s">
        <v>547</v>
      </c>
      <c r="K8969" s="314" t="s">
        <v>386</v>
      </c>
      <c r="L8969" s="314" t="s">
        <v>525</v>
      </c>
      <c r="M8969" s="314" t="s">
        <v>409</v>
      </c>
      <c r="N8969" s="316">
        <v>966</v>
      </c>
      <c r="O8969" s="317">
        <v>260460.85999999999</v>
      </c>
      <c r="P8969" s="316">
        <v>853739</v>
      </c>
      <c r="Q8969" t="str">
        <f t="shared" si="143" ref="Q8969:Q9032">VLOOKUP(TRIM(J8969),S:T,2,FALSE)</f>
        <v>1-Residential</v>
      </c>
    </row>
    <row r="8970" spans="1:17" ht="15">
      <c r="A8970" s="318">
        <v>5</v>
      </c>
      <c r="B8970" s="319" t="s">
        <v>241</v>
      </c>
      <c r="C8970" s="320">
        <v>2023</v>
      </c>
      <c r="D8970" s="320">
        <v>10</v>
      </c>
      <c r="E8970" s="319" t="s">
        <v>577</v>
      </c>
      <c r="F8970" s="326">
        <v>3</v>
      </c>
      <c r="G8970" s="319" t="s">
        <v>408</v>
      </c>
      <c r="H8970" s="319" t="s">
        <v>388</v>
      </c>
      <c r="I8970" s="319" t="s">
        <v>389</v>
      </c>
      <c r="J8970" s="319" t="s">
        <v>547</v>
      </c>
      <c r="K8970" s="319" t="s">
        <v>386</v>
      </c>
      <c r="L8970" s="319" t="s">
        <v>525</v>
      </c>
      <c r="M8970" s="319" t="s">
        <v>409</v>
      </c>
      <c r="N8970" s="321">
        <v>1</v>
      </c>
      <c r="O8970" s="322">
        <v>19.059999999999999</v>
      </c>
      <c r="P8970" s="321">
        <v>41</v>
      </c>
      <c r="Q8970" t="str">
        <f t="shared" si="143"/>
        <v>1-Residential</v>
      </c>
    </row>
    <row r="8971" spans="1:17" ht="15">
      <c r="A8971" s="313">
        <v>5</v>
      </c>
      <c r="B8971" s="314" t="s">
        <v>241</v>
      </c>
      <c r="C8971" s="315">
        <v>2023</v>
      </c>
      <c r="D8971" s="315">
        <v>10</v>
      </c>
      <c r="E8971" s="314" t="s">
        <v>577</v>
      </c>
      <c r="F8971" s="325">
        <v>3</v>
      </c>
      <c r="G8971" s="314" t="s">
        <v>408</v>
      </c>
      <c r="H8971" s="314" t="s">
        <v>390</v>
      </c>
      <c r="I8971" s="314" t="s">
        <v>391</v>
      </c>
      <c r="J8971" s="314" t="s">
        <v>548</v>
      </c>
      <c r="K8971" s="314" t="s">
        <v>392</v>
      </c>
      <c r="L8971" s="314" t="s">
        <v>525</v>
      </c>
      <c r="M8971" s="314" t="s">
        <v>409</v>
      </c>
      <c r="N8971" s="316">
        <v>36791</v>
      </c>
      <c r="O8971" s="323">
        <v>-1285563.1399999999</v>
      </c>
      <c r="P8971" s="316">
        <v>39052271</v>
      </c>
      <c r="Q8971" t="str">
        <f t="shared" si="143"/>
        <v>3-Small C&amp;I</v>
      </c>
    </row>
    <row r="8972" spans="1:17" ht="15">
      <c r="A8972" s="318">
        <v>5</v>
      </c>
      <c r="B8972" s="319" t="s">
        <v>241</v>
      </c>
      <c r="C8972" s="320">
        <v>2023</v>
      </c>
      <c r="D8972" s="320">
        <v>10</v>
      </c>
      <c r="E8972" s="319" t="s">
        <v>577</v>
      </c>
      <c r="F8972" s="326">
        <v>3</v>
      </c>
      <c r="G8972" s="319" t="s">
        <v>408</v>
      </c>
      <c r="H8972" s="319" t="s">
        <v>393</v>
      </c>
      <c r="I8972" s="319" t="s">
        <v>394</v>
      </c>
      <c r="J8972" s="319" t="s">
        <v>549</v>
      </c>
      <c r="K8972" s="319" t="s">
        <v>395</v>
      </c>
      <c r="L8972" s="319" t="s">
        <v>525</v>
      </c>
      <c r="M8972" s="319" t="s">
        <v>409</v>
      </c>
      <c r="N8972" s="321">
        <v>4</v>
      </c>
      <c r="O8972" s="322">
        <v>375.56999999999999</v>
      </c>
      <c r="P8972" s="321">
        <v>1900</v>
      </c>
      <c r="Q8972" t="str">
        <f t="shared" si="143"/>
        <v>2-Low Income Residential</v>
      </c>
    </row>
    <row r="8973" spans="1:17" ht="15">
      <c r="A8973" s="313">
        <v>5</v>
      </c>
      <c r="B8973" s="314" t="s">
        <v>241</v>
      </c>
      <c r="C8973" s="315">
        <v>2023</v>
      </c>
      <c r="D8973" s="315">
        <v>10</v>
      </c>
      <c r="E8973" s="314" t="s">
        <v>577</v>
      </c>
      <c r="F8973" s="325">
        <v>3</v>
      </c>
      <c r="G8973" s="314" t="s">
        <v>408</v>
      </c>
      <c r="H8973" s="314" t="s">
        <v>410</v>
      </c>
      <c r="I8973" s="314" t="s">
        <v>411</v>
      </c>
      <c r="J8973" s="314" t="s">
        <v>553</v>
      </c>
      <c r="K8973" s="314" t="s">
        <v>412</v>
      </c>
      <c r="L8973" s="314" t="s">
        <v>525</v>
      </c>
      <c r="M8973" s="314" t="s">
        <v>409</v>
      </c>
      <c r="N8973" s="316">
        <v>328</v>
      </c>
      <c r="O8973" s="317">
        <v>23899.849999999999</v>
      </c>
      <c r="P8973" s="316">
        <v>83704</v>
      </c>
      <c r="Q8973" t="str">
        <f t="shared" si="143"/>
        <v>3-Small C&amp;I</v>
      </c>
    </row>
    <row r="8974" spans="1:17" ht="15">
      <c r="A8974" s="318">
        <v>5</v>
      </c>
      <c r="B8974" s="319" t="s">
        <v>241</v>
      </c>
      <c r="C8974" s="320">
        <v>2023</v>
      </c>
      <c r="D8974" s="320">
        <v>10</v>
      </c>
      <c r="E8974" s="319" t="s">
        <v>577</v>
      </c>
      <c r="F8974" s="326">
        <v>3</v>
      </c>
      <c r="G8974" s="319" t="s">
        <v>408</v>
      </c>
      <c r="H8974" s="319" t="s">
        <v>413</v>
      </c>
      <c r="I8974" s="319" t="s">
        <v>414</v>
      </c>
      <c r="J8974" s="319" t="s">
        <v>550</v>
      </c>
      <c r="K8974" s="319" t="s">
        <v>415</v>
      </c>
      <c r="L8974" s="319" t="s">
        <v>525</v>
      </c>
      <c r="M8974" s="319" t="s">
        <v>409</v>
      </c>
      <c r="N8974" s="321">
        <v>355</v>
      </c>
      <c r="O8974" s="324">
        <v>-450394.27000000002</v>
      </c>
      <c r="P8974" s="321">
        <v>612303</v>
      </c>
      <c r="Q8974" t="str">
        <f t="shared" si="143"/>
        <v>3-Small C&amp;I</v>
      </c>
    </row>
    <row r="8975" spans="1:17" ht="15">
      <c r="A8975" s="313">
        <v>5</v>
      </c>
      <c r="B8975" s="314" t="s">
        <v>241</v>
      </c>
      <c r="C8975" s="315">
        <v>2023</v>
      </c>
      <c r="D8975" s="315">
        <v>10</v>
      </c>
      <c r="E8975" s="314" t="s">
        <v>577</v>
      </c>
      <c r="F8975" s="325">
        <v>3</v>
      </c>
      <c r="G8975" s="314" t="s">
        <v>408</v>
      </c>
      <c r="H8975" s="314" t="s">
        <v>396</v>
      </c>
      <c r="I8975" s="314" t="s">
        <v>397</v>
      </c>
      <c r="J8975" s="314" t="s">
        <v>550</v>
      </c>
      <c r="K8975" s="314" t="s">
        <v>415</v>
      </c>
      <c r="L8975" s="314" t="s">
        <v>525</v>
      </c>
      <c r="M8975" s="314" t="s">
        <v>409</v>
      </c>
      <c r="N8975" s="316">
        <v>19510</v>
      </c>
      <c r="O8975" s="317">
        <v>1137041.3600000001</v>
      </c>
      <c r="P8975" s="316">
        <v>5350554</v>
      </c>
      <c r="Q8975" t="str">
        <f t="shared" si="143"/>
        <v>3-Small C&amp;I</v>
      </c>
    </row>
    <row r="8976" spans="1:17" ht="15">
      <c r="A8976" s="318">
        <v>5</v>
      </c>
      <c r="B8976" s="319" t="s">
        <v>241</v>
      </c>
      <c r="C8976" s="320">
        <v>2023</v>
      </c>
      <c r="D8976" s="320">
        <v>10</v>
      </c>
      <c r="E8976" s="319" t="s">
        <v>577</v>
      </c>
      <c r="F8976" s="326">
        <v>3</v>
      </c>
      <c r="G8976" s="319" t="s">
        <v>408</v>
      </c>
      <c r="H8976" s="319" t="s">
        <v>416</v>
      </c>
      <c r="I8976" s="319" t="s">
        <v>417</v>
      </c>
      <c r="J8976" s="319" t="s">
        <v>548</v>
      </c>
      <c r="K8976" s="319" t="s">
        <v>392</v>
      </c>
      <c r="L8976" s="319" t="s">
        <v>525</v>
      </c>
      <c r="M8976" s="319" t="s">
        <v>409</v>
      </c>
      <c r="N8976" s="321">
        <v>174</v>
      </c>
      <c r="O8976" s="322">
        <v>29818.029999999999</v>
      </c>
      <c r="P8976" s="321">
        <v>280649</v>
      </c>
      <c r="Q8976" t="str">
        <f t="shared" si="143"/>
        <v>3-Small C&amp;I</v>
      </c>
    </row>
    <row r="8977" spans="1:17" ht="15">
      <c r="A8977" s="313">
        <v>5</v>
      </c>
      <c r="B8977" s="314" t="s">
        <v>241</v>
      </c>
      <c r="C8977" s="315">
        <v>2023</v>
      </c>
      <c r="D8977" s="315">
        <v>10</v>
      </c>
      <c r="E8977" s="314" t="s">
        <v>577</v>
      </c>
      <c r="F8977" s="325">
        <v>3</v>
      </c>
      <c r="G8977" s="314" t="s">
        <v>408</v>
      </c>
      <c r="H8977" s="314" t="s">
        <v>468</v>
      </c>
      <c r="I8977" s="314" t="s">
        <v>469</v>
      </c>
      <c r="J8977" s="314" t="s">
        <v>554</v>
      </c>
      <c r="K8977" s="314" t="s">
        <v>420</v>
      </c>
      <c r="L8977" s="314" t="s">
        <v>525</v>
      </c>
      <c r="M8977" s="314" t="s">
        <v>409</v>
      </c>
      <c r="N8977" s="316">
        <v>54</v>
      </c>
      <c r="O8977" s="317">
        <v>184368.79000000001</v>
      </c>
      <c r="P8977" s="316">
        <v>801339</v>
      </c>
      <c r="Q8977" t="str">
        <f t="shared" si="143"/>
        <v>4-Medium C&amp;I</v>
      </c>
    </row>
    <row r="8978" spans="1:17" ht="15">
      <c r="A8978" s="318">
        <v>5</v>
      </c>
      <c r="B8978" s="319" t="s">
        <v>241</v>
      </c>
      <c r="C8978" s="320">
        <v>2023</v>
      </c>
      <c r="D8978" s="320">
        <v>10</v>
      </c>
      <c r="E8978" s="319" t="s">
        <v>577</v>
      </c>
      <c r="F8978" s="326">
        <v>3</v>
      </c>
      <c r="G8978" s="319" t="s">
        <v>408</v>
      </c>
      <c r="H8978" s="319" t="s">
        <v>572</v>
      </c>
      <c r="I8978" s="319" t="s">
        <v>573</v>
      </c>
      <c r="J8978" s="319" t="s">
        <v>550</v>
      </c>
      <c r="K8978" s="319" t="s">
        <v>415</v>
      </c>
      <c r="L8978" s="319" t="s">
        <v>525</v>
      </c>
      <c r="M8978" s="319" t="s">
        <v>409</v>
      </c>
      <c r="N8978" s="321">
        <v>1</v>
      </c>
      <c r="O8978" s="322">
        <v>9.6400000000000006</v>
      </c>
      <c r="P8978" s="321">
        <v>0</v>
      </c>
      <c r="Q8978" t="str">
        <f t="shared" si="143"/>
        <v>3-Small C&amp;I</v>
      </c>
    </row>
    <row r="8979" spans="1:17" ht="15">
      <c r="A8979" s="313">
        <v>5</v>
      </c>
      <c r="B8979" s="314" t="s">
        <v>241</v>
      </c>
      <c r="C8979" s="315">
        <v>2023</v>
      </c>
      <c r="D8979" s="315">
        <v>10</v>
      </c>
      <c r="E8979" s="314" t="s">
        <v>577</v>
      </c>
      <c r="F8979" s="325">
        <v>3</v>
      </c>
      <c r="G8979" s="314" t="s">
        <v>408</v>
      </c>
      <c r="H8979" s="314" t="s">
        <v>460</v>
      </c>
      <c r="I8979" s="314" t="s">
        <v>461</v>
      </c>
      <c r="J8979" s="314" t="s">
        <v>551</v>
      </c>
      <c r="K8979" s="314" t="s">
        <v>398</v>
      </c>
      <c r="L8979" s="314" t="s">
        <v>525</v>
      </c>
      <c r="M8979" s="314" t="s">
        <v>409</v>
      </c>
      <c r="N8979" s="316">
        <v>96</v>
      </c>
      <c r="O8979" s="323">
        <v>-5836.9200000000001</v>
      </c>
      <c r="P8979" s="316">
        <v>-966</v>
      </c>
      <c r="Q8979" t="str">
        <f t="shared" si="143"/>
        <v>3-Small C&amp;I</v>
      </c>
    </row>
    <row r="8980" spans="1:17" ht="15">
      <c r="A8980" s="318">
        <v>5</v>
      </c>
      <c r="B8980" s="319" t="s">
        <v>241</v>
      </c>
      <c r="C8980" s="320">
        <v>2023</v>
      </c>
      <c r="D8980" s="320">
        <v>10</v>
      </c>
      <c r="E8980" s="319" t="s">
        <v>577</v>
      </c>
      <c r="F8980" s="326">
        <v>3</v>
      </c>
      <c r="G8980" s="319" t="s">
        <v>408</v>
      </c>
      <c r="H8980" s="319" t="s">
        <v>470</v>
      </c>
      <c r="I8980" s="319" t="s">
        <v>471</v>
      </c>
      <c r="J8980" s="319" t="s">
        <v>555</v>
      </c>
      <c r="K8980" s="319" t="s">
        <v>472</v>
      </c>
      <c r="L8980" s="319" t="s">
        <v>525</v>
      </c>
      <c r="M8980" s="319" t="s">
        <v>409</v>
      </c>
      <c r="N8980" s="321">
        <v>2</v>
      </c>
      <c r="O8980" s="322">
        <v>2541.48</v>
      </c>
      <c r="P8980" s="321">
        <v>10960</v>
      </c>
      <c r="Q8980" t="str">
        <f t="shared" si="143"/>
        <v>4-Medium C&amp;I</v>
      </c>
    </row>
    <row r="8981" spans="1:17" ht="15">
      <c r="A8981" s="313">
        <v>5</v>
      </c>
      <c r="B8981" s="314" t="s">
        <v>241</v>
      </c>
      <c r="C8981" s="315">
        <v>2023</v>
      </c>
      <c r="D8981" s="315">
        <v>10</v>
      </c>
      <c r="E8981" s="314" t="s">
        <v>577</v>
      </c>
      <c r="F8981" s="325">
        <v>3</v>
      </c>
      <c r="G8981" s="314" t="s">
        <v>408</v>
      </c>
      <c r="H8981" s="314" t="s">
        <v>418</v>
      </c>
      <c r="I8981" s="314" t="s">
        <v>419</v>
      </c>
      <c r="J8981" s="314" t="s">
        <v>554</v>
      </c>
      <c r="K8981" s="314" t="s">
        <v>420</v>
      </c>
      <c r="L8981" s="314" t="s">
        <v>525</v>
      </c>
      <c r="M8981" s="314" t="s">
        <v>409</v>
      </c>
      <c r="N8981" s="316">
        <v>1515</v>
      </c>
      <c r="O8981" s="317">
        <v>5420907.25</v>
      </c>
      <c r="P8981" s="316">
        <v>24430301</v>
      </c>
      <c r="Q8981" t="str">
        <f t="shared" si="143"/>
        <v>4-Medium C&amp;I</v>
      </c>
    </row>
    <row r="8982" spans="1:17" ht="15">
      <c r="A8982" s="318">
        <v>5</v>
      </c>
      <c r="B8982" s="319" t="s">
        <v>241</v>
      </c>
      <c r="C8982" s="320">
        <v>2023</v>
      </c>
      <c r="D8982" s="320">
        <v>10</v>
      </c>
      <c r="E8982" s="319" t="s">
        <v>577</v>
      </c>
      <c r="F8982" s="326">
        <v>3</v>
      </c>
      <c r="G8982" s="319" t="s">
        <v>408</v>
      </c>
      <c r="H8982" s="319" t="s">
        <v>473</v>
      </c>
      <c r="I8982" s="319" t="s">
        <v>474</v>
      </c>
      <c r="J8982" s="319" t="s">
        <v>556</v>
      </c>
      <c r="K8982" s="319" t="s">
        <v>441</v>
      </c>
      <c r="L8982" s="319" t="s">
        <v>525</v>
      </c>
      <c r="M8982" s="319" t="s">
        <v>409</v>
      </c>
      <c r="N8982" s="321">
        <v>28</v>
      </c>
      <c r="O8982" s="322">
        <v>101348.47</v>
      </c>
      <c r="P8982" s="321">
        <v>480078</v>
      </c>
      <c r="Q8982" t="str">
        <f t="shared" si="143"/>
        <v>4-Medium C&amp;I</v>
      </c>
    </row>
    <row r="8983" spans="1:17" ht="15">
      <c r="A8983" s="313">
        <v>5</v>
      </c>
      <c r="B8983" s="314" t="s">
        <v>241</v>
      </c>
      <c r="C8983" s="315">
        <v>2023</v>
      </c>
      <c r="D8983" s="315">
        <v>10</v>
      </c>
      <c r="E8983" s="314" t="s">
        <v>577</v>
      </c>
      <c r="F8983" s="325">
        <v>3</v>
      </c>
      <c r="G8983" s="314" t="s">
        <v>408</v>
      </c>
      <c r="H8983" s="314" t="s">
        <v>475</v>
      </c>
      <c r="I8983" s="314" t="s">
        <v>476</v>
      </c>
      <c r="J8983" s="314" t="s">
        <v>555</v>
      </c>
      <c r="K8983" s="314" t="s">
        <v>472</v>
      </c>
      <c r="L8983" s="314" t="s">
        <v>525</v>
      </c>
      <c r="M8983" s="314" t="s">
        <v>409</v>
      </c>
      <c r="N8983" s="316">
        <v>53</v>
      </c>
      <c r="O8983" s="317">
        <v>97427.940000000002</v>
      </c>
      <c r="P8983" s="316">
        <v>444219</v>
      </c>
      <c r="Q8983" t="str">
        <f t="shared" si="143"/>
        <v>4-Medium C&amp;I</v>
      </c>
    </row>
    <row r="8984" spans="1:17" ht="15">
      <c r="A8984" s="318">
        <v>5</v>
      </c>
      <c r="B8984" s="319" t="s">
        <v>241</v>
      </c>
      <c r="C8984" s="320">
        <v>2023</v>
      </c>
      <c r="D8984" s="320">
        <v>10</v>
      </c>
      <c r="E8984" s="319" t="s">
        <v>577</v>
      </c>
      <c r="F8984" s="326">
        <v>3</v>
      </c>
      <c r="G8984" s="319" t="s">
        <v>408</v>
      </c>
      <c r="H8984" s="319" t="s">
        <v>464</v>
      </c>
      <c r="I8984" s="319" t="s">
        <v>465</v>
      </c>
      <c r="J8984" s="319" t="s">
        <v>552</v>
      </c>
      <c r="K8984" s="319" t="s">
        <v>423</v>
      </c>
      <c r="L8984" s="319" t="s">
        <v>525</v>
      </c>
      <c r="M8984" s="319" t="s">
        <v>409</v>
      </c>
      <c r="N8984" s="321">
        <v>721</v>
      </c>
      <c r="O8984" s="322">
        <v>101289.49000000001</v>
      </c>
      <c r="P8984" s="321">
        <v>240921</v>
      </c>
      <c r="Q8984" t="str">
        <f t="shared" si="143"/>
        <v>Street</v>
      </c>
    </row>
    <row r="8985" spans="1:17" ht="15">
      <c r="A8985" s="313">
        <v>5</v>
      </c>
      <c r="B8985" s="314" t="s">
        <v>241</v>
      </c>
      <c r="C8985" s="315">
        <v>2023</v>
      </c>
      <c r="D8985" s="315">
        <v>10</v>
      </c>
      <c r="E8985" s="314" t="s">
        <v>577</v>
      </c>
      <c r="F8985" s="325">
        <v>3</v>
      </c>
      <c r="G8985" s="314" t="s">
        <v>408</v>
      </c>
      <c r="H8985" s="314" t="s">
        <v>466</v>
      </c>
      <c r="I8985" s="314" t="s">
        <v>467</v>
      </c>
      <c r="J8985" s="314" t="s">
        <v>552</v>
      </c>
      <c r="K8985" s="314" t="s">
        <v>423</v>
      </c>
      <c r="L8985" s="314" t="s">
        <v>525</v>
      </c>
      <c r="M8985" s="314" t="s">
        <v>409</v>
      </c>
      <c r="N8985" s="316">
        <v>1298</v>
      </c>
      <c r="O8985" s="317">
        <v>160304.78</v>
      </c>
      <c r="P8985" s="316">
        <v>391278</v>
      </c>
      <c r="Q8985" t="str">
        <f t="shared" si="143"/>
        <v>Street</v>
      </c>
    </row>
    <row r="8986" spans="1:17" ht="15">
      <c r="A8986" s="318">
        <v>5</v>
      </c>
      <c r="B8986" s="319" t="s">
        <v>241</v>
      </c>
      <c r="C8986" s="320">
        <v>2023</v>
      </c>
      <c r="D8986" s="320">
        <v>10</v>
      </c>
      <c r="E8986" s="319" t="s">
        <v>577</v>
      </c>
      <c r="F8986" s="326">
        <v>3</v>
      </c>
      <c r="G8986" s="319" t="s">
        <v>408</v>
      </c>
      <c r="H8986" s="319" t="s">
        <v>421</v>
      </c>
      <c r="I8986" s="319" t="s">
        <v>422</v>
      </c>
      <c r="J8986" s="319" t="s">
        <v>552</v>
      </c>
      <c r="K8986" s="319" t="s">
        <v>423</v>
      </c>
      <c r="L8986" s="319" t="s">
        <v>526</v>
      </c>
      <c r="M8986" s="319" t="s">
        <v>427</v>
      </c>
      <c r="N8986" s="321">
        <v>3539</v>
      </c>
      <c r="O8986" s="322">
        <v>367523.03000000003</v>
      </c>
      <c r="P8986" s="321">
        <v>1286338</v>
      </c>
      <c r="Q8986" t="str">
        <f t="shared" si="143"/>
        <v>Street</v>
      </c>
    </row>
    <row r="8987" spans="1:17" ht="15">
      <c r="A8987" s="313">
        <v>5</v>
      </c>
      <c r="B8987" s="314" t="s">
        <v>241</v>
      </c>
      <c r="C8987" s="315">
        <v>2023</v>
      </c>
      <c r="D8987" s="315">
        <v>10</v>
      </c>
      <c r="E8987" s="314" t="s">
        <v>577</v>
      </c>
      <c r="F8987" s="325">
        <v>3</v>
      </c>
      <c r="G8987" s="314" t="s">
        <v>408</v>
      </c>
      <c r="H8987" s="314" t="s">
        <v>424</v>
      </c>
      <c r="I8987" s="314" t="s">
        <v>425</v>
      </c>
      <c r="J8987" s="314" t="s">
        <v>557</v>
      </c>
      <c r="K8987" s="314" t="s">
        <v>426</v>
      </c>
      <c r="L8987" s="314" t="s">
        <v>526</v>
      </c>
      <c r="M8987" s="314" t="s">
        <v>427</v>
      </c>
      <c r="N8987" s="316">
        <v>6</v>
      </c>
      <c r="O8987" s="317">
        <v>736.32000000000005</v>
      </c>
      <c r="P8987" s="316">
        <v>5711</v>
      </c>
      <c r="Q8987" t="str">
        <f t="shared" si="143"/>
        <v>3-Small C&amp;I</v>
      </c>
    </row>
    <row r="8988" spans="1:17" ht="15">
      <c r="A8988" s="318">
        <v>5</v>
      </c>
      <c r="B8988" s="319" t="s">
        <v>241</v>
      </c>
      <c r="C8988" s="320">
        <v>2023</v>
      </c>
      <c r="D8988" s="320">
        <v>10</v>
      </c>
      <c r="E8988" s="319" t="s">
        <v>577</v>
      </c>
      <c r="F8988" s="326">
        <v>3</v>
      </c>
      <c r="G8988" s="319" t="s">
        <v>408</v>
      </c>
      <c r="H8988" s="319" t="s">
        <v>477</v>
      </c>
      <c r="I8988" s="319" t="s">
        <v>478</v>
      </c>
      <c r="J8988" s="319" t="s">
        <v>558</v>
      </c>
      <c r="K8988" s="319" t="s">
        <v>430</v>
      </c>
      <c r="L8988" s="319" t="s">
        <v>525</v>
      </c>
      <c r="M8988" s="319" t="s">
        <v>409</v>
      </c>
      <c r="N8988" s="321">
        <v>1</v>
      </c>
      <c r="O8988" s="322">
        <v>4186.6599999999999</v>
      </c>
      <c r="P8988" s="321">
        <v>19360</v>
      </c>
      <c r="Q8988" t="str">
        <f t="shared" si="143"/>
        <v>5-Large C&amp;I</v>
      </c>
    </row>
    <row r="8989" spans="1:17" ht="15">
      <c r="A8989" s="313">
        <v>5</v>
      </c>
      <c r="B8989" s="314" t="s">
        <v>241</v>
      </c>
      <c r="C8989" s="315">
        <v>2023</v>
      </c>
      <c r="D8989" s="315">
        <v>10</v>
      </c>
      <c r="E8989" s="314" t="s">
        <v>577</v>
      </c>
      <c r="F8989" s="325">
        <v>3</v>
      </c>
      <c r="G8989" s="314" t="s">
        <v>408</v>
      </c>
      <c r="H8989" s="314" t="s">
        <v>428</v>
      </c>
      <c r="I8989" s="314" t="s">
        <v>429</v>
      </c>
      <c r="J8989" s="314" t="s">
        <v>558</v>
      </c>
      <c r="K8989" s="314" t="s">
        <v>430</v>
      </c>
      <c r="L8989" s="314" t="s">
        <v>525</v>
      </c>
      <c r="M8989" s="314" t="s">
        <v>409</v>
      </c>
      <c r="N8989" s="316">
        <v>137</v>
      </c>
      <c r="O8989" s="317">
        <v>3181047.6200000001</v>
      </c>
      <c r="P8989" s="316">
        <v>16418475</v>
      </c>
      <c r="Q8989" t="str">
        <f t="shared" si="143"/>
        <v>5-Large C&amp;I</v>
      </c>
    </row>
    <row r="8990" spans="1:17" ht="15">
      <c r="A8990" s="318">
        <v>5</v>
      </c>
      <c r="B8990" s="319" t="s">
        <v>241</v>
      </c>
      <c r="C8990" s="320">
        <v>2023</v>
      </c>
      <c r="D8990" s="320">
        <v>10</v>
      </c>
      <c r="E8990" s="319" t="s">
        <v>577</v>
      </c>
      <c r="F8990" s="326">
        <v>3</v>
      </c>
      <c r="G8990" s="319" t="s">
        <v>408</v>
      </c>
      <c r="H8990" s="319" t="s">
        <v>431</v>
      </c>
      <c r="I8990" s="319" t="s">
        <v>432</v>
      </c>
      <c r="J8990" s="319" t="s">
        <v>558</v>
      </c>
      <c r="K8990" s="319" t="s">
        <v>430</v>
      </c>
      <c r="L8990" s="319" t="s">
        <v>526</v>
      </c>
      <c r="M8990" s="319" t="s">
        <v>427</v>
      </c>
      <c r="N8990" s="321">
        <v>2025</v>
      </c>
      <c r="O8990" s="322">
        <v>25621223.309999999</v>
      </c>
      <c r="P8990" s="321">
        <v>317921484</v>
      </c>
      <c r="Q8990" t="str">
        <f t="shared" si="143"/>
        <v>5-Large C&amp;I</v>
      </c>
    </row>
    <row r="8991" spans="1:17" ht="15">
      <c r="A8991" s="313">
        <v>5</v>
      </c>
      <c r="B8991" s="314" t="s">
        <v>241</v>
      </c>
      <c r="C8991" s="315">
        <v>2023</v>
      </c>
      <c r="D8991" s="315">
        <v>10</v>
      </c>
      <c r="E8991" s="314" t="s">
        <v>577</v>
      </c>
      <c r="F8991" s="325">
        <v>3</v>
      </c>
      <c r="G8991" s="314" t="s">
        <v>408</v>
      </c>
      <c r="H8991" s="314" t="s">
        <v>399</v>
      </c>
      <c r="I8991" s="314" t="s">
        <v>400</v>
      </c>
      <c r="J8991" s="314" t="s">
        <v>547</v>
      </c>
      <c r="K8991" s="314" t="s">
        <v>386</v>
      </c>
      <c r="L8991" s="314" t="s">
        <v>526</v>
      </c>
      <c r="M8991" s="314" t="s">
        <v>427</v>
      </c>
      <c r="N8991" s="316">
        <v>1356</v>
      </c>
      <c r="O8991" s="317">
        <v>349813.40999999997</v>
      </c>
      <c r="P8991" s="316">
        <v>2197935</v>
      </c>
      <c r="Q8991" t="str">
        <f t="shared" si="143"/>
        <v>1-Residential</v>
      </c>
    </row>
    <row r="8992" spans="1:17" ht="15">
      <c r="A8992" s="318">
        <v>5</v>
      </c>
      <c r="B8992" s="319" t="s">
        <v>241</v>
      </c>
      <c r="C8992" s="320">
        <v>2023</v>
      </c>
      <c r="D8992" s="320">
        <v>10</v>
      </c>
      <c r="E8992" s="319" t="s">
        <v>577</v>
      </c>
      <c r="F8992" s="326">
        <v>3</v>
      </c>
      <c r="G8992" s="319" t="s">
        <v>408</v>
      </c>
      <c r="H8992" s="319" t="s">
        <v>402</v>
      </c>
      <c r="I8992" s="319" t="s">
        <v>403</v>
      </c>
      <c r="J8992" s="319" t="s">
        <v>312</v>
      </c>
      <c r="K8992" s="319" t="s">
        <v>462</v>
      </c>
      <c r="L8992" s="319" t="s">
        <v>312</v>
      </c>
      <c r="M8992" s="319" t="s">
        <v>463</v>
      </c>
      <c r="N8992" s="321">
        <v>5</v>
      </c>
      <c r="O8992" s="322">
        <v>427.72000000000003</v>
      </c>
      <c r="P8992" s="321">
        <v>8853</v>
      </c>
      <c r="Q8992" t="str">
        <f t="shared" si="143"/>
        <v>OTHER</v>
      </c>
    </row>
    <row r="8993" spans="1:17" ht="15">
      <c r="A8993" s="313">
        <v>5</v>
      </c>
      <c r="B8993" s="314" t="s">
        <v>241</v>
      </c>
      <c r="C8993" s="315">
        <v>2023</v>
      </c>
      <c r="D8993" s="315">
        <v>10</v>
      </c>
      <c r="E8993" s="314" t="s">
        <v>577</v>
      </c>
      <c r="F8993" s="325">
        <v>3</v>
      </c>
      <c r="G8993" s="314" t="s">
        <v>408</v>
      </c>
      <c r="H8993" s="314" t="s">
        <v>404</v>
      </c>
      <c r="I8993" s="314" t="s">
        <v>405</v>
      </c>
      <c r="J8993" s="314" t="s">
        <v>548</v>
      </c>
      <c r="K8993" s="314" t="s">
        <v>392</v>
      </c>
      <c r="L8993" s="314" t="s">
        <v>526</v>
      </c>
      <c r="M8993" s="314" t="s">
        <v>427</v>
      </c>
      <c r="N8993" s="316">
        <v>64833</v>
      </c>
      <c r="O8993" s="317">
        <v>4733064.9299999997</v>
      </c>
      <c r="P8993" s="316">
        <v>93312387</v>
      </c>
      <c r="Q8993" t="str">
        <f t="shared" si="143"/>
        <v>3-Small C&amp;I</v>
      </c>
    </row>
    <row r="8994" spans="1:17" ht="15">
      <c r="A8994" s="318">
        <v>5</v>
      </c>
      <c r="B8994" s="319" t="s">
        <v>241</v>
      </c>
      <c r="C8994" s="320">
        <v>2023</v>
      </c>
      <c r="D8994" s="320">
        <v>10</v>
      </c>
      <c r="E8994" s="319" t="s">
        <v>577</v>
      </c>
      <c r="F8994" s="326">
        <v>3</v>
      </c>
      <c r="G8994" s="319" t="s">
        <v>408</v>
      </c>
      <c r="H8994" s="319" t="s">
        <v>433</v>
      </c>
      <c r="I8994" s="319" t="s">
        <v>434</v>
      </c>
      <c r="J8994" s="319" t="s">
        <v>553</v>
      </c>
      <c r="K8994" s="319" t="s">
        <v>412</v>
      </c>
      <c r="L8994" s="319" t="s">
        <v>526</v>
      </c>
      <c r="M8994" s="319" t="s">
        <v>427</v>
      </c>
      <c r="N8994" s="321">
        <v>1246</v>
      </c>
      <c r="O8994" s="322">
        <v>58245.519999999997</v>
      </c>
      <c r="P8994" s="321">
        <v>400602</v>
      </c>
      <c r="Q8994" t="str">
        <f t="shared" si="143"/>
        <v>3-Small C&amp;I</v>
      </c>
    </row>
    <row r="8995" spans="1:17" ht="15">
      <c r="A8995" s="313">
        <v>5</v>
      </c>
      <c r="B8995" s="314" t="s">
        <v>241</v>
      </c>
      <c r="C8995" s="315">
        <v>2023</v>
      </c>
      <c r="D8995" s="315">
        <v>10</v>
      </c>
      <c r="E8995" s="314" t="s">
        <v>577</v>
      </c>
      <c r="F8995" s="325">
        <v>3</v>
      </c>
      <c r="G8995" s="314" t="s">
        <v>408</v>
      </c>
      <c r="H8995" s="314" t="s">
        <v>435</v>
      </c>
      <c r="I8995" s="314" t="s">
        <v>436</v>
      </c>
      <c r="J8995" s="314" t="s">
        <v>550</v>
      </c>
      <c r="K8995" s="314" t="s">
        <v>415</v>
      </c>
      <c r="L8995" s="314" t="s">
        <v>526</v>
      </c>
      <c r="M8995" s="314" t="s">
        <v>427</v>
      </c>
      <c r="N8995" s="316">
        <v>544</v>
      </c>
      <c r="O8995" s="317">
        <v>3465.4899999999998</v>
      </c>
      <c r="P8995" s="316">
        <v>1254012</v>
      </c>
      <c r="Q8995" t="str">
        <f t="shared" si="143"/>
        <v>3-Small C&amp;I</v>
      </c>
    </row>
    <row r="8996" spans="1:17" ht="15">
      <c r="A8996" s="318">
        <v>5</v>
      </c>
      <c r="B8996" s="319" t="s">
        <v>241</v>
      </c>
      <c r="C8996" s="320">
        <v>2023</v>
      </c>
      <c r="D8996" s="320">
        <v>10</v>
      </c>
      <c r="E8996" s="319" t="s">
        <v>577</v>
      </c>
      <c r="F8996" s="326">
        <v>3</v>
      </c>
      <c r="G8996" s="319" t="s">
        <v>408</v>
      </c>
      <c r="H8996" s="319" t="s">
        <v>406</v>
      </c>
      <c r="I8996" s="319" t="s">
        <v>407</v>
      </c>
      <c r="J8996" s="319" t="s">
        <v>551</v>
      </c>
      <c r="K8996" s="319" t="s">
        <v>398</v>
      </c>
      <c r="L8996" s="319" t="s">
        <v>526</v>
      </c>
      <c r="M8996" s="319" t="s">
        <v>427</v>
      </c>
      <c r="N8996" s="321">
        <v>21056</v>
      </c>
      <c r="O8996" s="322">
        <v>1035959.83</v>
      </c>
      <c r="P8996" s="321">
        <v>7872642</v>
      </c>
      <c r="Q8996" t="str">
        <f t="shared" si="143"/>
        <v>3-Small C&amp;I</v>
      </c>
    </row>
    <row r="8997" spans="1:17" ht="15">
      <c r="A8997" s="313">
        <v>5</v>
      </c>
      <c r="B8997" s="314" t="s">
        <v>241</v>
      </c>
      <c r="C8997" s="315">
        <v>2023</v>
      </c>
      <c r="D8997" s="315">
        <v>10</v>
      </c>
      <c r="E8997" s="314" t="s">
        <v>577</v>
      </c>
      <c r="F8997" s="325">
        <v>3</v>
      </c>
      <c r="G8997" s="314" t="s">
        <v>408</v>
      </c>
      <c r="H8997" s="314" t="s">
        <v>437</v>
      </c>
      <c r="I8997" s="314" t="s">
        <v>438</v>
      </c>
      <c r="J8997" s="314" t="s">
        <v>554</v>
      </c>
      <c r="K8997" s="314" t="s">
        <v>420</v>
      </c>
      <c r="L8997" s="314" t="s">
        <v>526</v>
      </c>
      <c r="M8997" s="314" t="s">
        <v>427</v>
      </c>
      <c r="N8997" s="316">
        <v>7601</v>
      </c>
      <c r="O8997" s="317">
        <v>16830429.050000001</v>
      </c>
      <c r="P8997" s="316">
        <v>154276833</v>
      </c>
      <c r="Q8997" t="str">
        <f t="shared" si="143"/>
        <v>4-Medium C&amp;I</v>
      </c>
    </row>
    <row r="8998" spans="1:17" ht="15">
      <c r="A8998" s="318">
        <v>5</v>
      </c>
      <c r="B8998" s="319" t="s">
        <v>241</v>
      </c>
      <c r="C8998" s="320">
        <v>2023</v>
      </c>
      <c r="D8998" s="320">
        <v>10</v>
      </c>
      <c r="E8998" s="319" t="s">
        <v>577</v>
      </c>
      <c r="F8998" s="326">
        <v>3</v>
      </c>
      <c r="G8998" s="319" t="s">
        <v>408</v>
      </c>
      <c r="H8998" s="319" t="s">
        <v>439</v>
      </c>
      <c r="I8998" s="319" t="s">
        <v>440</v>
      </c>
      <c r="J8998" s="319" t="s">
        <v>554</v>
      </c>
      <c r="K8998" s="319" t="s">
        <v>420</v>
      </c>
      <c r="L8998" s="319" t="s">
        <v>526</v>
      </c>
      <c r="M8998" s="319" t="s">
        <v>427</v>
      </c>
      <c r="N8998" s="321">
        <v>329</v>
      </c>
      <c r="O8998" s="322">
        <v>595360.65000000002</v>
      </c>
      <c r="P8998" s="321">
        <v>5563132</v>
      </c>
      <c r="Q8998" t="str">
        <f t="shared" si="143"/>
        <v>4-Medium C&amp;I</v>
      </c>
    </row>
    <row r="8999" spans="1:17" ht="15">
      <c r="A8999" s="313">
        <v>5</v>
      </c>
      <c r="B8999" s="314" t="s">
        <v>241</v>
      </c>
      <c r="C8999" s="315">
        <v>2023</v>
      </c>
      <c r="D8999" s="315">
        <v>10</v>
      </c>
      <c r="E8999" s="314" t="s">
        <v>577</v>
      </c>
      <c r="F8999" s="325">
        <v>3</v>
      </c>
      <c r="G8999" s="314" t="s">
        <v>408</v>
      </c>
      <c r="H8999" s="314" t="s">
        <v>479</v>
      </c>
      <c r="I8999" s="314" t="s">
        <v>480</v>
      </c>
      <c r="J8999" s="314" t="s">
        <v>554</v>
      </c>
      <c r="K8999" s="314" t="s">
        <v>420</v>
      </c>
      <c r="L8999" s="314" t="s">
        <v>526</v>
      </c>
      <c r="M8999" s="314" t="s">
        <v>427</v>
      </c>
      <c r="N8999" s="316">
        <v>211</v>
      </c>
      <c r="O8999" s="317">
        <v>375175.15000000002</v>
      </c>
      <c r="P8999" s="316">
        <v>3558080</v>
      </c>
      <c r="Q8999" t="str">
        <f t="shared" si="143"/>
        <v>4-Medium C&amp;I</v>
      </c>
    </row>
    <row r="9000" spans="1:17" ht="15">
      <c r="A9000" s="318">
        <v>5</v>
      </c>
      <c r="B9000" s="319" t="s">
        <v>241</v>
      </c>
      <c r="C9000" s="320">
        <v>2023</v>
      </c>
      <c r="D9000" s="320">
        <v>10</v>
      </c>
      <c r="E9000" s="319" t="s">
        <v>577</v>
      </c>
      <c r="F9000" s="326">
        <v>5</v>
      </c>
      <c r="G9000" s="319" t="s">
        <v>442</v>
      </c>
      <c r="H9000" s="319" t="s">
        <v>390</v>
      </c>
      <c r="I9000" s="319" t="s">
        <v>391</v>
      </c>
      <c r="J9000" s="319" t="s">
        <v>548</v>
      </c>
      <c r="K9000" s="319" t="s">
        <v>392</v>
      </c>
      <c r="L9000" s="319" t="s">
        <v>527</v>
      </c>
      <c r="M9000" s="319" t="s">
        <v>443</v>
      </c>
      <c r="N9000" s="321">
        <v>804</v>
      </c>
      <c r="O9000" s="322">
        <v>193888.26000000001</v>
      </c>
      <c r="P9000" s="321">
        <v>1343176</v>
      </c>
      <c r="Q9000" t="str">
        <f t="shared" si="143"/>
        <v>3-Small C&amp;I</v>
      </c>
    </row>
    <row r="9001" spans="1:17" ht="15">
      <c r="A9001" s="313">
        <v>5</v>
      </c>
      <c r="B9001" s="314" t="s">
        <v>241</v>
      </c>
      <c r="C9001" s="315">
        <v>2023</v>
      </c>
      <c r="D9001" s="315">
        <v>10</v>
      </c>
      <c r="E9001" s="314" t="s">
        <v>577</v>
      </c>
      <c r="F9001" s="325">
        <v>5</v>
      </c>
      <c r="G9001" s="314" t="s">
        <v>442</v>
      </c>
      <c r="H9001" s="314" t="s">
        <v>410</v>
      </c>
      <c r="I9001" s="314" t="s">
        <v>411</v>
      </c>
      <c r="J9001" s="314" t="s">
        <v>553</v>
      </c>
      <c r="K9001" s="314" t="s">
        <v>412</v>
      </c>
      <c r="L9001" s="314" t="s">
        <v>527</v>
      </c>
      <c r="M9001" s="314" t="s">
        <v>443</v>
      </c>
      <c r="N9001" s="316">
        <v>1</v>
      </c>
      <c r="O9001" s="317">
        <v>82.090000000000003</v>
      </c>
      <c r="P9001" s="316">
        <v>292</v>
      </c>
      <c r="Q9001" t="str">
        <f t="shared" si="143"/>
        <v>3-Small C&amp;I</v>
      </c>
    </row>
    <row r="9002" spans="1:17" ht="15">
      <c r="A9002" s="318">
        <v>5</v>
      </c>
      <c r="B9002" s="319" t="s">
        <v>241</v>
      </c>
      <c r="C9002" s="320">
        <v>2023</v>
      </c>
      <c r="D9002" s="320">
        <v>10</v>
      </c>
      <c r="E9002" s="319" t="s">
        <v>577</v>
      </c>
      <c r="F9002" s="326">
        <v>5</v>
      </c>
      <c r="G9002" s="319" t="s">
        <v>442</v>
      </c>
      <c r="H9002" s="319" t="s">
        <v>416</v>
      </c>
      <c r="I9002" s="319" t="s">
        <v>417</v>
      </c>
      <c r="J9002" s="319" t="s">
        <v>548</v>
      </c>
      <c r="K9002" s="319" t="s">
        <v>392</v>
      </c>
      <c r="L9002" s="319" t="s">
        <v>527</v>
      </c>
      <c r="M9002" s="319" t="s">
        <v>443</v>
      </c>
      <c r="N9002" s="321">
        <v>2</v>
      </c>
      <c r="O9002" s="322">
        <v>137.13999999999999</v>
      </c>
      <c r="P9002" s="321">
        <v>466</v>
      </c>
      <c r="Q9002" t="str">
        <f t="shared" si="143"/>
        <v>3-Small C&amp;I</v>
      </c>
    </row>
    <row r="9003" spans="1:17" ht="15">
      <c r="A9003" s="313">
        <v>5</v>
      </c>
      <c r="B9003" s="314" t="s">
        <v>241</v>
      </c>
      <c r="C9003" s="315">
        <v>2023</v>
      </c>
      <c r="D9003" s="315">
        <v>10</v>
      </c>
      <c r="E9003" s="314" t="s">
        <v>577</v>
      </c>
      <c r="F9003" s="325">
        <v>5</v>
      </c>
      <c r="G9003" s="314" t="s">
        <v>442</v>
      </c>
      <c r="H9003" s="314" t="s">
        <v>468</v>
      </c>
      <c r="I9003" s="314" t="s">
        <v>469</v>
      </c>
      <c r="J9003" s="314" t="s">
        <v>554</v>
      </c>
      <c r="K9003" s="314" t="s">
        <v>420</v>
      </c>
      <c r="L9003" s="314" t="s">
        <v>527</v>
      </c>
      <c r="M9003" s="314" t="s">
        <v>443</v>
      </c>
      <c r="N9003" s="316">
        <v>2</v>
      </c>
      <c r="O9003" s="317">
        <v>1537.22</v>
      </c>
      <c r="P9003" s="316">
        <v>6400</v>
      </c>
      <c r="Q9003" t="str">
        <f t="shared" si="143"/>
        <v>4-Medium C&amp;I</v>
      </c>
    </row>
    <row r="9004" spans="1:17" ht="15">
      <c r="A9004" s="318">
        <v>5</v>
      </c>
      <c r="B9004" s="319" t="s">
        <v>241</v>
      </c>
      <c r="C9004" s="320">
        <v>2023</v>
      </c>
      <c r="D9004" s="320">
        <v>10</v>
      </c>
      <c r="E9004" s="319" t="s">
        <v>577</v>
      </c>
      <c r="F9004" s="326">
        <v>5</v>
      </c>
      <c r="G9004" s="319" t="s">
        <v>442</v>
      </c>
      <c r="H9004" s="319" t="s">
        <v>418</v>
      </c>
      <c r="I9004" s="319" t="s">
        <v>419</v>
      </c>
      <c r="J9004" s="319" t="s">
        <v>554</v>
      </c>
      <c r="K9004" s="319" t="s">
        <v>420</v>
      </c>
      <c r="L9004" s="319" t="s">
        <v>527</v>
      </c>
      <c r="M9004" s="319" t="s">
        <v>443</v>
      </c>
      <c r="N9004" s="321">
        <v>135</v>
      </c>
      <c r="O9004" s="322">
        <v>694001.56000000006</v>
      </c>
      <c r="P9004" s="321">
        <v>3095367</v>
      </c>
      <c r="Q9004" t="str">
        <f t="shared" si="143"/>
        <v>4-Medium C&amp;I</v>
      </c>
    </row>
    <row r="9005" spans="1:17" ht="15">
      <c r="A9005" s="313">
        <v>5</v>
      </c>
      <c r="B9005" s="314" t="s">
        <v>241</v>
      </c>
      <c r="C9005" s="315">
        <v>2023</v>
      </c>
      <c r="D9005" s="315">
        <v>10</v>
      </c>
      <c r="E9005" s="314" t="s">
        <v>577</v>
      </c>
      <c r="F9005" s="325">
        <v>5</v>
      </c>
      <c r="G9005" s="314" t="s">
        <v>442</v>
      </c>
      <c r="H9005" s="314" t="s">
        <v>464</v>
      </c>
      <c r="I9005" s="314" t="s">
        <v>465</v>
      </c>
      <c r="J9005" s="314" t="s">
        <v>552</v>
      </c>
      <c r="K9005" s="314" t="s">
        <v>423</v>
      </c>
      <c r="L9005" s="314" t="s">
        <v>527</v>
      </c>
      <c r="M9005" s="314" t="s">
        <v>443</v>
      </c>
      <c r="N9005" s="316">
        <v>20</v>
      </c>
      <c r="O9005" s="317">
        <v>3687.3800000000001</v>
      </c>
      <c r="P9005" s="316">
        <v>9183</v>
      </c>
      <c r="Q9005" t="str">
        <f t="shared" si="143"/>
        <v>Street</v>
      </c>
    </row>
    <row r="9006" spans="1:17" ht="15">
      <c r="A9006" s="318">
        <v>5</v>
      </c>
      <c r="B9006" s="319" t="s">
        <v>241</v>
      </c>
      <c r="C9006" s="320">
        <v>2023</v>
      </c>
      <c r="D9006" s="320">
        <v>10</v>
      </c>
      <c r="E9006" s="319" t="s">
        <v>577</v>
      </c>
      <c r="F9006" s="326">
        <v>5</v>
      </c>
      <c r="G9006" s="319" t="s">
        <v>442</v>
      </c>
      <c r="H9006" s="319" t="s">
        <v>466</v>
      </c>
      <c r="I9006" s="319" t="s">
        <v>467</v>
      </c>
      <c r="J9006" s="319" t="s">
        <v>552</v>
      </c>
      <c r="K9006" s="319" t="s">
        <v>423</v>
      </c>
      <c r="L9006" s="319" t="s">
        <v>527</v>
      </c>
      <c r="M9006" s="319" t="s">
        <v>443</v>
      </c>
      <c r="N9006" s="321">
        <v>33</v>
      </c>
      <c r="O9006" s="324">
        <v>-9410.4099999999999</v>
      </c>
      <c r="P9006" s="321">
        <v>-15661</v>
      </c>
      <c r="Q9006" t="str">
        <f t="shared" si="143"/>
        <v>Street</v>
      </c>
    </row>
    <row r="9007" spans="1:17" ht="15">
      <c r="A9007" s="313">
        <v>5</v>
      </c>
      <c r="B9007" s="314" t="s">
        <v>241</v>
      </c>
      <c r="C9007" s="315">
        <v>2023</v>
      </c>
      <c r="D9007" s="315">
        <v>10</v>
      </c>
      <c r="E9007" s="314" t="s">
        <v>577</v>
      </c>
      <c r="F9007" s="325">
        <v>5</v>
      </c>
      <c r="G9007" s="314" t="s">
        <v>442</v>
      </c>
      <c r="H9007" s="314" t="s">
        <v>421</v>
      </c>
      <c r="I9007" s="314" t="s">
        <v>422</v>
      </c>
      <c r="J9007" s="314" t="s">
        <v>552</v>
      </c>
      <c r="K9007" s="314" t="s">
        <v>423</v>
      </c>
      <c r="L9007" s="314" t="s">
        <v>528</v>
      </c>
      <c r="M9007" s="314" t="s">
        <v>444</v>
      </c>
      <c r="N9007" s="316">
        <v>118</v>
      </c>
      <c r="O9007" s="317">
        <v>19806</v>
      </c>
      <c r="P9007" s="316">
        <v>71890</v>
      </c>
      <c r="Q9007" t="str">
        <f t="shared" si="143"/>
        <v>Street</v>
      </c>
    </row>
    <row r="9008" spans="1:17" ht="15">
      <c r="A9008" s="318">
        <v>5</v>
      </c>
      <c r="B9008" s="319" t="s">
        <v>241</v>
      </c>
      <c r="C9008" s="320">
        <v>2023</v>
      </c>
      <c r="D9008" s="320">
        <v>10</v>
      </c>
      <c r="E9008" s="319" t="s">
        <v>577</v>
      </c>
      <c r="F9008" s="326">
        <v>5</v>
      </c>
      <c r="G9008" s="319" t="s">
        <v>442</v>
      </c>
      <c r="H9008" s="319" t="s">
        <v>477</v>
      </c>
      <c r="I9008" s="319" t="s">
        <v>478</v>
      </c>
      <c r="J9008" s="319" t="s">
        <v>558</v>
      </c>
      <c r="K9008" s="319" t="s">
        <v>430</v>
      </c>
      <c r="L9008" s="319" t="s">
        <v>527</v>
      </c>
      <c r="M9008" s="319" t="s">
        <v>443</v>
      </c>
      <c r="N9008" s="321">
        <v>2</v>
      </c>
      <c r="O9008" s="322">
        <v>3603.4099999999999</v>
      </c>
      <c r="P9008" s="321">
        <v>13600</v>
      </c>
      <c r="Q9008" t="str">
        <f t="shared" si="143"/>
        <v>5-Large C&amp;I</v>
      </c>
    </row>
    <row r="9009" spans="1:17" ht="15">
      <c r="A9009" s="313">
        <v>5</v>
      </c>
      <c r="B9009" s="314" t="s">
        <v>241</v>
      </c>
      <c r="C9009" s="315">
        <v>2023</v>
      </c>
      <c r="D9009" s="315">
        <v>10</v>
      </c>
      <c r="E9009" s="314" t="s">
        <v>577</v>
      </c>
      <c r="F9009" s="325">
        <v>5</v>
      </c>
      <c r="G9009" s="314" t="s">
        <v>442</v>
      </c>
      <c r="H9009" s="314" t="s">
        <v>428</v>
      </c>
      <c r="I9009" s="314" t="s">
        <v>429</v>
      </c>
      <c r="J9009" s="314" t="s">
        <v>558</v>
      </c>
      <c r="K9009" s="314" t="s">
        <v>430</v>
      </c>
      <c r="L9009" s="314" t="s">
        <v>527</v>
      </c>
      <c r="M9009" s="314" t="s">
        <v>443</v>
      </c>
      <c r="N9009" s="316">
        <v>55</v>
      </c>
      <c r="O9009" s="317">
        <v>755239.03000000003</v>
      </c>
      <c r="P9009" s="316">
        <v>3806442</v>
      </c>
      <c r="Q9009" t="str">
        <f t="shared" si="143"/>
        <v>5-Large C&amp;I</v>
      </c>
    </row>
    <row r="9010" spans="1:17" ht="15">
      <c r="A9010" s="318">
        <v>5</v>
      </c>
      <c r="B9010" s="319" t="s">
        <v>241</v>
      </c>
      <c r="C9010" s="320">
        <v>2023</v>
      </c>
      <c r="D9010" s="320">
        <v>10</v>
      </c>
      <c r="E9010" s="319" t="s">
        <v>577</v>
      </c>
      <c r="F9010" s="326">
        <v>5</v>
      </c>
      <c r="G9010" s="319" t="s">
        <v>442</v>
      </c>
      <c r="H9010" s="319" t="s">
        <v>431</v>
      </c>
      <c r="I9010" s="319" t="s">
        <v>432</v>
      </c>
      <c r="J9010" s="319" t="s">
        <v>558</v>
      </c>
      <c r="K9010" s="319" t="s">
        <v>430</v>
      </c>
      <c r="L9010" s="319" t="s">
        <v>528</v>
      </c>
      <c r="M9010" s="319" t="s">
        <v>444</v>
      </c>
      <c r="N9010" s="321">
        <v>613</v>
      </c>
      <c r="O9010" s="322">
        <v>13001402.220000001</v>
      </c>
      <c r="P9010" s="321">
        <v>168434607</v>
      </c>
      <c r="Q9010" t="str">
        <f t="shared" si="143"/>
        <v>5-Large C&amp;I</v>
      </c>
    </row>
    <row r="9011" spans="1:17" ht="15">
      <c r="A9011" s="313">
        <v>5</v>
      </c>
      <c r="B9011" s="314" t="s">
        <v>241</v>
      </c>
      <c r="C9011" s="315">
        <v>2023</v>
      </c>
      <c r="D9011" s="315">
        <v>10</v>
      </c>
      <c r="E9011" s="314" t="s">
        <v>577</v>
      </c>
      <c r="F9011" s="325">
        <v>5</v>
      </c>
      <c r="G9011" s="314" t="s">
        <v>442</v>
      </c>
      <c r="H9011" s="314" t="s">
        <v>404</v>
      </c>
      <c r="I9011" s="314" t="s">
        <v>405</v>
      </c>
      <c r="J9011" s="314" t="s">
        <v>548</v>
      </c>
      <c r="K9011" s="314" t="s">
        <v>392</v>
      </c>
      <c r="L9011" s="314" t="s">
        <v>528</v>
      </c>
      <c r="M9011" s="314" t="s">
        <v>444</v>
      </c>
      <c r="N9011" s="316">
        <v>1436</v>
      </c>
      <c r="O9011" s="317">
        <v>486935.96999999997</v>
      </c>
      <c r="P9011" s="316">
        <v>3892822</v>
      </c>
      <c r="Q9011" t="str">
        <f t="shared" si="143"/>
        <v>3-Small C&amp;I</v>
      </c>
    </row>
    <row r="9012" spans="1:17" ht="15">
      <c r="A9012" s="318">
        <v>5</v>
      </c>
      <c r="B9012" s="319" t="s">
        <v>241</v>
      </c>
      <c r="C9012" s="320">
        <v>2023</v>
      </c>
      <c r="D9012" s="320">
        <v>10</v>
      </c>
      <c r="E9012" s="319" t="s">
        <v>577</v>
      </c>
      <c r="F9012" s="326">
        <v>5</v>
      </c>
      <c r="G9012" s="319" t="s">
        <v>442</v>
      </c>
      <c r="H9012" s="319" t="s">
        <v>433</v>
      </c>
      <c r="I9012" s="319" t="s">
        <v>434</v>
      </c>
      <c r="J9012" s="319" t="s">
        <v>553</v>
      </c>
      <c r="K9012" s="319" t="s">
        <v>412</v>
      </c>
      <c r="L9012" s="319" t="s">
        <v>528</v>
      </c>
      <c r="M9012" s="319" t="s">
        <v>444</v>
      </c>
      <c r="N9012" s="321">
        <v>1</v>
      </c>
      <c r="O9012" s="322">
        <v>44.649999999999999</v>
      </c>
      <c r="P9012" s="321">
        <v>300</v>
      </c>
      <c r="Q9012" t="str">
        <f t="shared" si="143"/>
        <v>3-Small C&amp;I</v>
      </c>
    </row>
    <row r="9013" spans="1:17" ht="15">
      <c r="A9013" s="313">
        <v>5</v>
      </c>
      <c r="B9013" s="314" t="s">
        <v>241</v>
      </c>
      <c r="C9013" s="315">
        <v>2023</v>
      </c>
      <c r="D9013" s="315">
        <v>10</v>
      </c>
      <c r="E9013" s="314" t="s">
        <v>577</v>
      </c>
      <c r="F9013" s="325">
        <v>5</v>
      </c>
      <c r="G9013" s="314" t="s">
        <v>442</v>
      </c>
      <c r="H9013" s="314" t="s">
        <v>437</v>
      </c>
      <c r="I9013" s="314" t="s">
        <v>438</v>
      </c>
      <c r="J9013" s="314" t="s">
        <v>554</v>
      </c>
      <c r="K9013" s="314" t="s">
        <v>420</v>
      </c>
      <c r="L9013" s="314" t="s">
        <v>528</v>
      </c>
      <c r="M9013" s="314" t="s">
        <v>444</v>
      </c>
      <c r="N9013" s="316">
        <v>504</v>
      </c>
      <c r="O9013" s="317">
        <v>1484172.2</v>
      </c>
      <c r="P9013" s="316">
        <v>12562267</v>
      </c>
      <c r="Q9013" t="str">
        <f t="shared" si="143"/>
        <v>4-Medium C&amp;I</v>
      </c>
    </row>
    <row r="9014" spans="1:17" ht="15">
      <c r="A9014" s="318">
        <v>5</v>
      </c>
      <c r="B9014" s="319" t="s">
        <v>241</v>
      </c>
      <c r="C9014" s="320">
        <v>2023</v>
      </c>
      <c r="D9014" s="320">
        <v>10</v>
      </c>
      <c r="E9014" s="319" t="s">
        <v>577</v>
      </c>
      <c r="F9014" s="326">
        <v>6</v>
      </c>
      <c r="G9014" s="319" t="s">
        <v>445</v>
      </c>
      <c r="H9014" s="319" t="s">
        <v>390</v>
      </c>
      <c r="I9014" s="319" t="s">
        <v>391</v>
      </c>
      <c r="J9014" s="319" t="s">
        <v>548</v>
      </c>
      <c r="K9014" s="319" t="s">
        <v>392</v>
      </c>
      <c r="L9014" s="319" t="s">
        <v>534</v>
      </c>
      <c r="M9014" s="319" t="s">
        <v>296</v>
      </c>
      <c r="N9014" s="321">
        <v>6</v>
      </c>
      <c r="O9014" s="322">
        <v>367.89999999999998</v>
      </c>
      <c r="P9014" s="321">
        <v>1206</v>
      </c>
      <c r="Q9014" t="str">
        <f t="shared" si="143"/>
        <v>3-Small C&amp;I</v>
      </c>
    </row>
    <row r="9015" spans="1:17" ht="15">
      <c r="A9015" s="313">
        <v>5</v>
      </c>
      <c r="B9015" s="314" t="s">
        <v>241</v>
      </c>
      <c r="C9015" s="315">
        <v>2023</v>
      </c>
      <c r="D9015" s="315">
        <v>10</v>
      </c>
      <c r="E9015" s="314" t="s">
        <v>577</v>
      </c>
      <c r="F9015" s="325">
        <v>6</v>
      </c>
      <c r="G9015" s="314" t="s">
        <v>445</v>
      </c>
      <c r="H9015" s="314" t="s">
        <v>481</v>
      </c>
      <c r="I9015" s="314" t="s">
        <v>482</v>
      </c>
      <c r="J9015" s="314" t="s">
        <v>559</v>
      </c>
      <c r="K9015" s="314" t="s">
        <v>448</v>
      </c>
      <c r="L9015" s="314" t="s">
        <v>534</v>
      </c>
      <c r="M9015" s="314" t="s">
        <v>296</v>
      </c>
      <c r="N9015" s="316">
        <v>55</v>
      </c>
      <c r="O9015" s="317">
        <v>47342.290000000001</v>
      </c>
      <c r="P9015" s="316">
        <v>89606</v>
      </c>
      <c r="Q9015" t="str">
        <f t="shared" si="143"/>
        <v>Street</v>
      </c>
    </row>
    <row r="9016" spans="1:17" ht="15">
      <c r="A9016" s="318">
        <v>5</v>
      </c>
      <c r="B9016" s="319" t="s">
        <v>241</v>
      </c>
      <c r="C9016" s="320">
        <v>2023</v>
      </c>
      <c r="D9016" s="320">
        <v>10</v>
      </c>
      <c r="E9016" s="319" t="s">
        <v>577</v>
      </c>
      <c r="F9016" s="326">
        <v>6</v>
      </c>
      <c r="G9016" s="319" t="s">
        <v>445</v>
      </c>
      <c r="H9016" s="319" t="s">
        <v>483</v>
      </c>
      <c r="I9016" s="319" t="s">
        <v>484</v>
      </c>
      <c r="J9016" s="319" t="s">
        <v>559</v>
      </c>
      <c r="K9016" s="319" t="s">
        <v>448</v>
      </c>
      <c r="L9016" s="319" t="s">
        <v>534</v>
      </c>
      <c r="M9016" s="319" t="s">
        <v>296</v>
      </c>
      <c r="N9016" s="321">
        <v>100</v>
      </c>
      <c r="O9016" s="322">
        <v>54171.489999999998</v>
      </c>
      <c r="P9016" s="321">
        <v>82872</v>
      </c>
      <c r="Q9016" t="str">
        <f t="shared" si="143"/>
        <v>Street</v>
      </c>
    </row>
    <row r="9017" spans="1:17" ht="15">
      <c r="A9017" s="313">
        <v>5</v>
      </c>
      <c r="B9017" s="314" t="s">
        <v>241</v>
      </c>
      <c r="C9017" s="315">
        <v>2023</v>
      </c>
      <c r="D9017" s="315">
        <v>10</v>
      </c>
      <c r="E9017" s="314" t="s">
        <v>577</v>
      </c>
      <c r="F9017" s="325">
        <v>6</v>
      </c>
      <c r="G9017" s="314" t="s">
        <v>445</v>
      </c>
      <c r="H9017" s="314" t="s">
        <v>464</v>
      </c>
      <c r="I9017" s="314" t="s">
        <v>465</v>
      </c>
      <c r="J9017" s="314" t="s">
        <v>552</v>
      </c>
      <c r="K9017" s="314" t="s">
        <v>423</v>
      </c>
      <c r="L9017" s="314" t="s">
        <v>534</v>
      </c>
      <c r="M9017" s="314" t="s">
        <v>296</v>
      </c>
      <c r="N9017" s="316">
        <v>269</v>
      </c>
      <c r="O9017" s="317">
        <v>33398.300000000003</v>
      </c>
      <c r="P9017" s="316">
        <v>75913</v>
      </c>
      <c r="Q9017" t="str">
        <f t="shared" si="143"/>
        <v>Street</v>
      </c>
    </row>
    <row r="9018" spans="1:17" ht="15">
      <c r="A9018" s="318">
        <v>5</v>
      </c>
      <c r="B9018" s="319" t="s">
        <v>241</v>
      </c>
      <c r="C9018" s="320">
        <v>2023</v>
      </c>
      <c r="D9018" s="320">
        <v>10</v>
      </c>
      <c r="E9018" s="319" t="s">
        <v>577</v>
      </c>
      <c r="F9018" s="326">
        <v>6</v>
      </c>
      <c r="G9018" s="319" t="s">
        <v>445</v>
      </c>
      <c r="H9018" s="319" t="s">
        <v>466</v>
      </c>
      <c r="I9018" s="319" t="s">
        <v>467</v>
      </c>
      <c r="J9018" s="319" t="s">
        <v>552</v>
      </c>
      <c r="K9018" s="319" t="s">
        <v>423</v>
      </c>
      <c r="L9018" s="319" t="s">
        <v>534</v>
      </c>
      <c r="M9018" s="319" t="s">
        <v>296</v>
      </c>
      <c r="N9018" s="321">
        <v>518</v>
      </c>
      <c r="O9018" s="322">
        <v>61487.260000000002</v>
      </c>
      <c r="P9018" s="321">
        <v>128541</v>
      </c>
      <c r="Q9018" t="str">
        <f t="shared" si="143"/>
        <v>Street</v>
      </c>
    </row>
    <row r="9019" spans="1:17" ht="15">
      <c r="A9019" s="313">
        <v>5</v>
      </c>
      <c r="B9019" s="314" t="s">
        <v>241</v>
      </c>
      <c r="C9019" s="315">
        <v>2023</v>
      </c>
      <c r="D9019" s="315">
        <v>10</v>
      </c>
      <c r="E9019" s="314" t="s">
        <v>577</v>
      </c>
      <c r="F9019" s="325">
        <v>6</v>
      </c>
      <c r="G9019" s="314" t="s">
        <v>445</v>
      </c>
      <c r="H9019" s="314" t="s">
        <v>485</v>
      </c>
      <c r="I9019" s="314" t="s">
        <v>486</v>
      </c>
      <c r="J9019" s="314" t="s">
        <v>560</v>
      </c>
      <c r="K9019" s="314" t="s">
        <v>487</v>
      </c>
      <c r="L9019" s="314" t="s">
        <v>534</v>
      </c>
      <c r="M9019" s="314" t="s">
        <v>296</v>
      </c>
      <c r="N9019" s="316">
        <v>2</v>
      </c>
      <c r="O9019" s="317">
        <v>953.90999999999997</v>
      </c>
      <c r="P9019" s="316">
        <v>1528</v>
      </c>
      <c r="Q9019" t="str">
        <f t="shared" si="143"/>
        <v>Street</v>
      </c>
    </row>
    <row r="9020" spans="1:17" ht="15">
      <c r="A9020" s="318">
        <v>5</v>
      </c>
      <c r="B9020" s="319" t="s">
        <v>241</v>
      </c>
      <c r="C9020" s="320">
        <v>2023</v>
      </c>
      <c r="D9020" s="320">
        <v>10</v>
      </c>
      <c r="E9020" s="319" t="s">
        <v>577</v>
      </c>
      <c r="F9020" s="326">
        <v>6</v>
      </c>
      <c r="G9020" s="319" t="s">
        <v>445</v>
      </c>
      <c r="H9020" s="319" t="s">
        <v>488</v>
      </c>
      <c r="I9020" s="319" t="s">
        <v>489</v>
      </c>
      <c r="J9020" s="319" t="s">
        <v>560</v>
      </c>
      <c r="K9020" s="319" t="s">
        <v>487</v>
      </c>
      <c r="L9020" s="319" t="s">
        <v>534</v>
      </c>
      <c r="M9020" s="319" t="s">
        <v>296</v>
      </c>
      <c r="N9020" s="321">
        <v>2</v>
      </c>
      <c r="O9020" s="322">
        <v>20591.240000000002</v>
      </c>
      <c r="P9020" s="321">
        <v>43078</v>
      </c>
      <c r="Q9020" t="str">
        <f t="shared" si="143"/>
        <v>Street</v>
      </c>
    </row>
    <row r="9021" spans="1:17" ht="15">
      <c r="A9021" s="313">
        <v>5</v>
      </c>
      <c r="B9021" s="314" t="s">
        <v>241</v>
      </c>
      <c r="C9021" s="315">
        <v>2023</v>
      </c>
      <c r="D9021" s="315">
        <v>10</v>
      </c>
      <c r="E9021" s="314" t="s">
        <v>577</v>
      </c>
      <c r="F9021" s="325">
        <v>6</v>
      </c>
      <c r="G9021" s="314" t="s">
        <v>445</v>
      </c>
      <c r="H9021" s="314" t="s">
        <v>490</v>
      </c>
      <c r="I9021" s="314" t="s">
        <v>491</v>
      </c>
      <c r="J9021" s="314" t="s">
        <v>561</v>
      </c>
      <c r="K9021" s="314" t="s">
        <v>462</v>
      </c>
      <c r="L9021" s="314" t="s">
        <v>534</v>
      </c>
      <c r="M9021" s="314" t="s">
        <v>296</v>
      </c>
      <c r="N9021" s="316">
        <v>67</v>
      </c>
      <c r="O9021" s="317">
        <v>46073.400000000001</v>
      </c>
      <c r="P9021" s="316">
        <v>173849</v>
      </c>
      <c r="Q9021" t="str">
        <f t="shared" si="143"/>
        <v>Street</v>
      </c>
    </row>
    <row r="9022" spans="1:17" ht="15">
      <c r="A9022" s="318">
        <v>5</v>
      </c>
      <c r="B9022" s="319" t="s">
        <v>241</v>
      </c>
      <c r="C9022" s="320">
        <v>2023</v>
      </c>
      <c r="D9022" s="320">
        <v>10</v>
      </c>
      <c r="E9022" s="319" t="s">
        <v>577</v>
      </c>
      <c r="F9022" s="326">
        <v>6</v>
      </c>
      <c r="G9022" s="319" t="s">
        <v>445</v>
      </c>
      <c r="H9022" s="319" t="s">
        <v>492</v>
      </c>
      <c r="I9022" s="319" t="s">
        <v>493</v>
      </c>
      <c r="J9022" s="319" t="s">
        <v>561</v>
      </c>
      <c r="K9022" s="319" t="s">
        <v>462</v>
      </c>
      <c r="L9022" s="319" t="s">
        <v>534</v>
      </c>
      <c r="M9022" s="319" t="s">
        <v>296</v>
      </c>
      <c r="N9022" s="321">
        <v>11</v>
      </c>
      <c r="O9022" s="322">
        <v>587.64999999999998</v>
      </c>
      <c r="P9022" s="321">
        <v>2276</v>
      </c>
      <c r="Q9022" t="str">
        <f t="shared" si="143"/>
        <v>Street</v>
      </c>
    </row>
    <row r="9023" spans="1:17" ht="15">
      <c r="A9023" s="313">
        <v>5</v>
      </c>
      <c r="B9023" s="314" t="s">
        <v>241</v>
      </c>
      <c r="C9023" s="315">
        <v>2023</v>
      </c>
      <c r="D9023" s="315">
        <v>10</v>
      </c>
      <c r="E9023" s="314" t="s">
        <v>577</v>
      </c>
      <c r="F9023" s="325">
        <v>6</v>
      </c>
      <c r="G9023" s="314" t="s">
        <v>445</v>
      </c>
      <c r="H9023" s="314" t="s">
        <v>496</v>
      </c>
      <c r="I9023" s="314" t="s">
        <v>497</v>
      </c>
      <c r="J9023" s="314" t="s">
        <v>557</v>
      </c>
      <c r="K9023" s="314" t="s">
        <v>426</v>
      </c>
      <c r="L9023" s="314" t="s">
        <v>534</v>
      </c>
      <c r="M9023" s="314" t="s">
        <v>296</v>
      </c>
      <c r="N9023" s="316">
        <v>4</v>
      </c>
      <c r="O9023" s="317">
        <v>200.83000000000001</v>
      </c>
      <c r="P9023" s="316">
        <v>687</v>
      </c>
      <c r="Q9023" t="str">
        <f t="shared" si="143"/>
        <v>3-Small C&amp;I</v>
      </c>
    </row>
    <row r="9024" spans="1:17" ht="15">
      <c r="A9024" s="318">
        <v>5</v>
      </c>
      <c r="B9024" s="319" t="s">
        <v>241</v>
      </c>
      <c r="C9024" s="320">
        <v>2023</v>
      </c>
      <c r="D9024" s="320">
        <v>10</v>
      </c>
      <c r="E9024" s="319" t="s">
        <v>577</v>
      </c>
      <c r="F9024" s="326">
        <v>6</v>
      </c>
      <c r="G9024" s="319" t="s">
        <v>445</v>
      </c>
      <c r="H9024" s="319" t="s">
        <v>446</v>
      </c>
      <c r="I9024" s="319" t="s">
        <v>447</v>
      </c>
      <c r="J9024" s="319" t="s">
        <v>559</v>
      </c>
      <c r="K9024" s="319" t="s">
        <v>448</v>
      </c>
      <c r="L9024" s="319" t="s">
        <v>529</v>
      </c>
      <c r="M9024" s="319" t="s">
        <v>449</v>
      </c>
      <c r="N9024" s="321">
        <v>533</v>
      </c>
      <c r="O9024" s="322">
        <v>591297.19999999995</v>
      </c>
      <c r="P9024" s="321">
        <v>1002696</v>
      </c>
      <c r="Q9024" t="str">
        <f t="shared" si="143"/>
        <v>Street</v>
      </c>
    </row>
    <row r="9025" spans="1:17" ht="15">
      <c r="A9025" s="313">
        <v>5</v>
      </c>
      <c r="B9025" s="314" t="s">
        <v>241</v>
      </c>
      <c r="C9025" s="315">
        <v>2023</v>
      </c>
      <c r="D9025" s="315">
        <v>10</v>
      </c>
      <c r="E9025" s="314" t="s">
        <v>577</v>
      </c>
      <c r="F9025" s="325">
        <v>6</v>
      </c>
      <c r="G9025" s="314" t="s">
        <v>445</v>
      </c>
      <c r="H9025" s="314" t="s">
        <v>421</v>
      </c>
      <c r="I9025" s="314" t="s">
        <v>422</v>
      </c>
      <c r="J9025" s="314" t="s">
        <v>552</v>
      </c>
      <c r="K9025" s="314" t="s">
        <v>423</v>
      </c>
      <c r="L9025" s="314" t="s">
        <v>529</v>
      </c>
      <c r="M9025" s="314" t="s">
        <v>449</v>
      </c>
      <c r="N9025" s="316">
        <v>1006</v>
      </c>
      <c r="O9025" s="317">
        <v>90501.539999999994</v>
      </c>
      <c r="P9025" s="316">
        <v>305483</v>
      </c>
      <c r="Q9025" t="str">
        <f t="shared" si="143"/>
        <v>Street</v>
      </c>
    </row>
    <row r="9026" spans="1:17" ht="15">
      <c r="A9026" s="318">
        <v>5</v>
      </c>
      <c r="B9026" s="319" t="s">
        <v>241</v>
      </c>
      <c r="C9026" s="320">
        <v>2023</v>
      </c>
      <c r="D9026" s="320">
        <v>10</v>
      </c>
      <c r="E9026" s="319" t="s">
        <v>577</v>
      </c>
      <c r="F9026" s="326">
        <v>6</v>
      </c>
      <c r="G9026" s="319" t="s">
        <v>445</v>
      </c>
      <c r="H9026" s="319" t="s">
        <v>498</v>
      </c>
      <c r="I9026" s="319" t="s">
        <v>499</v>
      </c>
      <c r="J9026" s="319" t="s">
        <v>562</v>
      </c>
      <c r="K9026" s="319" t="s">
        <v>500</v>
      </c>
      <c r="L9026" s="319" t="s">
        <v>529</v>
      </c>
      <c r="M9026" s="319" t="s">
        <v>449</v>
      </c>
      <c r="N9026" s="321">
        <v>5</v>
      </c>
      <c r="O9026" s="322">
        <v>10196.450000000001</v>
      </c>
      <c r="P9026" s="321">
        <v>39809</v>
      </c>
      <c r="Q9026" t="str">
        <f t="shared" si="143"/>
        <v>Street</v>
      </c>
    </row>
    <row r="9027" spans="1:17" ht="15">
      <c r="A9027" s="313">
        <v>5</v>
      </c>
      <c r="B9027" s="314" t="s">
        <v>241</v>
      </c>
      <c r="C9027" s="315">
        <v>2023</v>
      </c>
      <c r="D9027" s="315">
        <v>10</v>
      </c>
      <c r="E9027" s="314" t="s">
        <v>577</v>
      </c>
      <c r="F9027" s="325">
        <v>6</v>
      </c>
      <c r="G9027" s="314" t="s">
        <v>445</v>
      </c>
      <c r="H9027" s="314" t="s">
        <v>501</v>
      </c>
      <c r="I9027" s="314" t="s">
        <v>502</v>
      </c>
      <c r="J9027" s="314" t="s">
        <v>560</v>
      </c>
      <c r="K9027" s="314" t="s">
        <v>487</v>
      </c>
      <c r="L9027" s="314" t="s">
        <v>529</v>
      </c>
      <c r="M9027" s="314" t="s">
        <v>449</v>
      </c>
      <c r="N9027" s="316">
        <v>6</v>
      </c>
      <c r="O9027" s="317">
        <v>1956.8699999999999</v>
      </c>
      <c r="P9027" s="316">
        <v>4222</v>
      </c>
      <c r="Q9027" t="str">
        <f t="shared" si="143"/>
        <v>Street</v>
      </c>
    </row>
    <row r="9028" spans="1:17" ht="15">
      <c r="A9028" s="318">
        <v>5</v>
      </c>
      <c r="B9028" s="319" t="s">
        <v>241</v>
      </c>
      <c r="C9028" s="320">
        <v>2023</v>
      </c>
      <c r="D9028" s="320">
        <v>10</v>
      </c>
      <c r="E9028" s="319" t="s">
        <v>577</v>
      </c>
      <c r="F9028" s="326">
        <v>6</v>
      </c>
      <c r="G9028" s="319" t="s">
        <v>445</v>
      </c>
      <c r="H9028" s="319" t="s">
        <v>503</v>
      </c>
      <c r="I9028" s="319" t="s">
        <v>504</v>
      </c>
      <c r="J9028" s="319" t="s">
        <v>561</v>
      </c>
      <c r="K9028" s="319" t="s">
        <v>462</v>
      </c>
      <c r="L9028" s="319" t="s">
        <v>529</v>
      </c>
      <c r="M9028" s="319" t="s">
        <v>449</v>
      </c>
      <c r="N9028" s="321">
        <v>434</v>
      </c>
      <c r="O9028" s="322">
        <v>339417.5</v>
      </c>
      <c r="P9028" s="321">
        <v>2588889</v>
      </c>
      <c r="Q9028" t="str">
        <f t="shared" si="143"/>
        <v>Street</v>
      </c>
    </row>
    <row r="9029" spans="1:17" ht="15">
      <c r="A9029" s="313">
        <v>5</v>
      </c>
      <c r="B9029" s="314" t="s">
        <v>241</v>
      </c>
      <c r="C9029" s="315">
        <v>2023</v>
      </c>
      <c r="D9029" s="315">
        <v>10</v>
      </c>
      <c r="E9029" s="314" t="s">
        <v>577</v>
      </c>
      <c r="F9029" s="325">
        <v>6</v>
      </c>
      <c r="G9029" s="314" t="s">
        <v>445</v>
      </c>
      <c r="H9029" s="314" t="s">
        <v>424</v>
      </c>
      <c r="I9029" s="314" t="s">
        <v>425</v>
      </c>
      <c r="J9029" s="314" t="s">
        <v>557</v>
      </c>
      <c r="K9029" s="314" t="s">
        <v>426</v>
      </c>
      <c r="L9029" s="314" t="s">
        <v>529</v>
      </c>
      <c r="M9029" s="314" t="s">
        <v>449</v>
      </c>
      <c r="N9029" s="316">
        <v>17</v>
      </c>
      <c r="O9029" s="317">
        <v>333.95999999999998</v>
      </c>
      <c r="P9029" s="316">
        <v>1682</v>
      </c>
      <c r="Q9029" t="str">
        <f t="shared" si="143"/>
        <v>3-Small C&amp;I</v>
      </c>
    </row>
    <row r="9030" spans="1:17" ht="15">
      <c r="A9030" s="318">
        <v>5</v>
      </c>
      <c r="B9030" s="319" t="s">
        <v>241</v>
      </c>
      <c r="C9030" s="320">
        <v>2023</v>
      </c>
      <c r="D9030" s="320">
        <v>10</v>
      </c>
      <c r="E9030" s="319" t="s">
        <v>577</v>
      </c>
      <c r="F9030" s="326">
        <v>6</v>
      </c>
      <c r="G9030" s="319" t="s">
        <v>445</v>
      </c>
      <c r="H9030" s="319" t="s">
        <v>505</v>
      </c>
      <c r="I9030" s="319" t="s">
        <v>506</v>
      </c>
      <c r="J9030" s="319" t="s">
        <v>563</v>
      </c>
      <c r="K9030" s="319" t="s">
        <v>452</v>
      </c>
      <c r="L9030" s="319" t="s">
        <v>534</v>
      </c>
      <c r="M9030" s="319" t="s">
        <v>296</v>
      </c>
      <c r="N9030" s="321">
        <v>1</v>
      </c>
      <c r="O9030" s="322">
        <v>1983.1500000000001</v>
      </c>
      <c r="P9030" s="321">
        <v>6537</v>
      </c>
      <c r="Q9030" t="str">
        <f t="shared" si="143"/>
        <v>Street</v>
      </c>
    </row>
    <row r="9031" spans="1:17" ht="15">
      <c r="A9031" s="313">
        <v>5</v>
      </c>
      <c r="B9031" s="314" t="s">
        <v>241</v>
      </c>
      <c r="C9031" s="315">
        <v>2023</v>
      </c>
      <c r="D9031" s="315">
        <v>10</v>
      </c>
      <c r="E9031" s="314" t="s">
        <v>577</v>
      </c>
      <c r="F9031" s="325">
        <v>6</v>
      </c>
      <c r="G9031" s="314" t="s">
        <v>445</v>
      </c>
      <c r="H9031" s="314" t="s">
        <v>450</v>
      </c>
      <c r="I9031" s="314" t="s">
        <v>451</v>
      </c>
      <c r="J9031" s="314" t="s">
        <v>563</v>
      </c>
      <c r="K9031" s="314" t="s">
        <v>452</v>
      </c>
      <c r="L9031" s="314" t="s">
        <v>529</v>
      </c>
      <c r="M9031" s="314" t="s">
        <v>449</v>
      </c>
      <c r="N9031" s="316">
        <v>10</v>
      </c>
      <c r="O9031" s="317">
        <v>882.01999999999998</v>
      </c>
      <c r="P9031" s="316">
        <v>4417</v>
      </c>
      <c r="Q9031" t="str">
        <f t="shared" si="143"/>
        <v>Street</v>
      </c>
    </row>
    <row r="9032" spans="1:17" ht="15">
      <c r="A9032" s="318">
        <v>5</v>
      </c>
      <c r="B9032" s="319" t="s">
        <v>241</v>
      </c>
      <c r="C9032" s="320">
        <v>2023</v>
      </c>
      <c r="D9032" s="320">
        <v>10</v>
      </c>
      <c r="E9032" s="319" t="s">
        <v>577</v>
      </c>
      <c r="F9032" s="326">
        <v>6</v>
      </c>
      <c r="G9032" s="319" t="s">
        <v>445</v>
      </c>
      <c r="H9032" s="319" t="s">
        <v>509</v>
      </c>
      <c r="I9032" s="319" t="s">
        <v>510</v>
      </c>
      <c r="J9032" s="319" t="s">
        <v>564</v>
      </c>
      <c r="K9032" s="319" t="s">
        <v>462</v>
      </c>
      <c r="L9032" s="319" t="s">
        <v>534</v>
      </c>
      <c r="M9032" s="319" t="s">
        <v>296</v>
      </c>
      <c r="N9032" s="321">
        <v>2</v>
      </c>
      <c r="O9032" s="322">
        <v>2281.4400000000001</v>
      </c>
      <c r="P9032" s="321">
        <v>547</v>
      </c>
      <c r="Q9032" t="str">
        <f t="shared" si="143"/>
        <v>Street</v>
      </c>
    </row>
    <row r="9033" spans="1:17" ht="15">
      <c r="A9033" s="313">
        <v>5</v>
      </c>
      <c r="B9033" s="314" t="s">
        <v>241</v>
      </c>
      <c r="C9033" s="315">
        <v>2023</v>
      </c>
      <c r="D9033" s="315">
        <v>10</v>
      </c>
      <c r="E9033" s="314" t="s">
        <v>577</v>
      </c>
      <c r="F9033" s="325">
        <v>6</v>
      </c>
      <c r="G9033" s="314" t="s">
        <v>445</v>
      </c>
      <c r="H9033" s="314" t="s">
        <v>511</v>
      </c>
      <c r="I9033" s="314" t="s">
        <v>512</v>
      </c>
      <c r="J9033" s="314" t="s">
        <v>564</v>
      </c>
      <c r="K9033" s="314" t="s">
        <v>462</v>
      </c>
      <c r="L9033" s="314" t="s">
        <v>529</v>
      </c>
      <c r="M9033" s="314" t="s">
        <v>449</v>
      </c>
      <c r="N9033" s="316">
        <v>3</v>
      </c>
      <c r="O9033" s="317">
        <v>1458.4400000000001</v>
      </c>
      <c r="P9033" s="316">
        <v>408</v>
      </c>
      <c r="Q9033" t="str">
        <f t="shared" si="144" ref="Q9033:Q9096">VLOOKUP(TRIM(J9033),S:T,2,FALSE)</f>
        <v>Street</v>
      </c>
    </row>
    <row r="9034" spans="1:17" ht="15">
      <c r="A9034" s="318">
        <v>5</v>
      </c>
      <c r="B9034" s="319" t="s">
        <v>241</v>
      </c>
      <c r="C9034" s="320">
        <v>2023</v>
      </c>
      <c r="D9034" s="320">
        <v>10</v>
      </c>
      <c r="E9034" s="319" t="s">
        <v>577</v>
      </c>
      <c r="F9034" s="326">
        <v>6</v>
      </c>
      <c r="G9034" s="319" t="s">
        <v>445</v>
      </c>
      <c r="H9034" s="319" t="s">
        <v>404</v>
      </c>
      <c r="I9034" s="319" t="s">
        <v>405</v>
      </c>
      <c r="J9034" s="319" t="s">
        <v>548</v>
      </c>
      <c r="K9034" s="319" t="s">
        <v>392</v>
      </c>
      <c r="L9034" s="319" t="s">
        <v>529</v>
      </c>
      <c r="M9034" s="319" t="s">
        <v>449</v>
      </c>
      <c r="N9034" s="321">
        <v>29</v>
      </c>
      <c r="O9034" s="322">
        <v>793.09000000000003</v>
      </c>
      <c r="P9034" s="321">
        <v>4188</v>
      </c>
      <c r="Q9034" t="str">
        <f t="shared" si="144"/>
        <v>3-Small C&amp;I</v>
      </c>
    </row>
    <row r="9035" spans="1:17" ht="15">
      <c r="A9035" s="313">
        <v>5</v>
      </c>
      <c r="B9035" s="314" t="s">
        <v>241</v>
      </c>
      <c r="C9035" s="315">
        <v>2023</v>
      </c>
      <c r="D9035" s="315">
        <v>10</v>
      </c>
      <c r="E9035" s="314" t="s">
        <v>577</v>
      </c>
      <c r="F9035" s="325">
        <v>10</v>
      </c>
      <c r="G9035" s="314" t="s">
        <v>453</v>
      </c>
      <c r="H9035" s="314" t="s">
        <v>384</v>
      </c>
      <c r="I9035" s="314" t="s">
        <v>385</v>
      </c>
      <c r="J9035" s="314" t="s">
        <v>547</v>
      </c>
      <c r="K9035" s="314" t="s">
        <v>386</v>
      </c>
      <c r="L9035" s="314" t="s">
        <v>530</v>
      </c>
      <c r="M9035" s="314" t="s">
        <v>454</v>
      </c>
      <c r="N9035" s="316">
        <v>31781</v>
      </c>
      <c r="O9035" s="317">
        <v>4382220.0899999999</v>
      </c>
      <c r="P9035" s="316">
        <v>14034073</v>
      </c>
      <c r="Q9035" t="str">
        <f t="shared" si="144"/>
        <v>1-Residential</v>
      </c>
    </row>
    <row r="9036" spans="1:17" ht="15">
      <c r="A9036" s="318">
        <v>5</v>
      </c>
      <c r="B9036" s="319" t="s">
        <v>241</v>
      </c>
      <c r="C9036" s="320">
        <v>2023</v>
      </c>
      <c r="D9036" s="320">
        <v>10</v>
      </c>
      <c r="E9036" s="319" t="s">
        <v>577</v>
      </c>
      <c r="F9036" s="326">
        <v>10</v>
      </c>
      <c r="G9036" s="319" t="s">
        <v>453</v>
      </c>
      <c r="H9036" s="319" t="s">
        <v>388</v>
      </c>
      <c r="I9036" s="319" t="s">
        <v>389</v>
      </c>
      <c r="J9036" s="319" t="s">
        <v>547</v>
      </c>
      <c r="K9036" s="319" t="s">
        <v>386</v>
      </c>
      <c r="L9036" s="319" t="s">
        <v>530</v>
      </c>
      <c r="M9036" s="319" t="s">
        <v>454</v>
      </c>
      <c r="N9036" s="321">
        <v>19</v>
      </c>
      <c r="O9036" s="322">
        <v>3080.4899999999998</v>
      </c>
      <c r="P9036" s="321">
        <v>10257</v>
      </c>
      <c r="Q9036" t="str">
        <f t="shared" si="144"/>
        <v>1-Residential</v>
      </c>
    </row>
    <row r="9037" spans="1:17" ht="15">
      <c r="A9037" s="313">
        <v>5</v>
      </c>
      <c r="B9037" s="314" t="s">
        <v>241</v>
      </c>
      <c r="C9037" s="315">
        <v>2023</v>
      </c>
      <c r="D9037" s="315">
        <v>10</v>
      </c>
      <c r="E9037" s="314" t="s">
        <v>577</v>
      </c>
      <c r="F9037" s="325">
        <v>10</v>
      </c>
      <c r="G9037" s="314" t="s">
        <v>453</v>
      </c>
      <c r="H9037" s="314" t="s">
        <v>390</v>
      </c>
      <c r="I9037" s="314" t="s">
        <v>391</v>
      </c>
      <c r="J9037" s="314" t="s">
        <v>548</v>
      </c>
      <c r="K9037" s="314" t="s">
        <v>392</v>
      </c>
      <c r="L9037" s="314" t="s">
        <v>530</v>
      </c>
      <c r="M9037" s="314" t="s">
        <v>454</v>
      </c>
      <c r="N9037" s="316">
        <v>10</v>
      </c>
      <c r="O9037" s="317">
        <v>609.01999999999998</v>
      </c>
      <c r="P9037" s="316">
        <v>1988</v>
      </c>
      <c r="Q9037" t="str">
        <f t="shared" si="144"/>
        <v>3-Small C&amp;I</v>
      </c>
    </row>
    <row r="9038" spans="1:17" ht="15">
      <c r="A9038" s="318">
        <v>5</v>
      </c>
      <c r="B9038" s="319" t="s">
        <v>241</v>
      </c>
      <c r="C9038" s="320">
        <v>2023</v>
      </c>
      <c r="D9038" s="320">
        <v>10</v>
      </c>
      <c r="E9038" s="319" t="s">
        <v>577</v>
      </c>
      <c r="F9038" s="326">
        <v>10</v>
      </c>
      <c r="G9038" s="319" t="s">
        <v>453</v>
      </c>
      <c r="H9038" s="319" t="s">
        <v>393</v>
      </c>
      <c r="I9038" s="319" t="s">
        <v>394</v>
      </c>
      <c r="J9038" s="319" t="s">
        <v>549</v>
      </c>
      <c r="K9038" s="319" t="s">
        <v>395</v>
      </c>
      <c r="L9038" s="319" t="s">
        <v>530</v>
      </c>
      <c r="M9038" s="319" t="s">
        <v>454</v>
      </c>
      <c r="N9038" s="321">
        <v>5992</v>
      </c>
      <c r="O9038" s="322">
        <v>577451.09999999998</v>
      </c>
      <c r="P9038" s="321">
        <v>2920050</v>
      </c>
      <c r="Q9038" t="str">
        <f t="shared" si="144"/>
        <v>2-Low Income Residential</v>
      </c>
    </row>
    <row r="9039" spans="1:17" ht="15">
      <c r="A9039" s="313">
        <v>5</v>
      </c>
      <c r="B9039" s="314" t="s">
        <v>241</v>
      </c>
      <c r="C9039" s="315">
        <v>2023</v>
      </c>
      <c r="D9039" s="315">
        <v>10</v>
      </c>
      <c r="E9039" s="314" t="s">
        <v>577</v>
      </c>
      <c r="F9039" s="325">
        <v>10</v>
      </c>
      <c r="G9039" s="314" t="s">
        <v>453</v>
      </c>
      <c r="H9039" s="314" t="s">
        <v>458</v>
      </c>
      <c r="I9039" s="314" t="s">
        <v>459</v>
      </c>
      <c r="J9039" s="314" t="s">
        <v>549</v>
      </c>
      <c r="K9039" s="314" t="s">
        <v>395</v>
      </c>
      <c r="L9039" s="314" t="s">
        <v>530</v>
      </c>
      <c r="M9039" s="314" t="s">
        <v>454</v>
      </c>
      <c r="N9039" s="316">
        <v>15</v>
      </c>
      <c r="O9039" s="317">
        <v>1670.0799999999999</v>
      </c>
      <c r="P9039" s="316">
        <v>8699</v>
      </c>
      <c r="Q9039" t="str">
        <f t="shared" si="144"/>
        <v>2-Low Income Residential</v>
      </c>
    </row>
    <row r="9040" spans="1:17" ht="15">
      <c r="A9040" s="318">
        <v>5</v>
      </c>
      <c r="B9040" s="319" t="s">
        <v>241</v>
      </c>
      <c r="C9040" s="320">
        <v>2023</v>
      </c>
      <c r="D9040" s="320">
        <v>10</v>
      </c>
      <c r="E9040" s="319" t="s">
        <v>577</v>
      </c>
      <c r="F9040" s="326">
        <v>10</v>
      </c>
      <c r="G9040" s="319" t="s">
        <v>453</v>
      </c>
      <c r="H9040" s="319" t="s">
        <v>464</v>
      </c>
      <c r="I9040" s="319" t="s">
        <v>465</v>
      </c>
      <c r="J9040" s="319" t="s">
        <v>552</v>
      </c>
      <c r="K9040" s="319" t="s">
        <v>423</v>
      </c>
      <c r="L9040" s="319" t="s">
        <v>530</v>
      </c>
      <c r="M9040" s="319" t="s">
        <v>454</v>
      </c>
      <c r="N9040" s="321">
        <v>2</v>
      </c>
      <c r="O9040" s="322">
        <v>91.849999999999994</v>
      </c>
      <c r="P9040" s="321">
        <v>162</v>
      </c>
      <c r="Q9040" t="str">
        <f t="shared" si="144"/>
        <v>Street</v>
      </c>
    </row>
    <row r="9041" spans="1:17" ht="15">
      <c r="A9041" s="313">
        <v>5</v>
      </c>
      <c r="B9041" s="314" t="s">
        <v>241</v>
      </c>
      <c r="C9041" s="315">
        <v>2023</v>
      </c>
      <c r="D9041" s="315">
        <v>10</v>
      </c>
      <c r="E9041" s="314" t="s">
        <v>577</v>
      </c>
      <c r="F9041" s="325">
        <v>10</v>
      </c>
      <c r="G9041" s="314" t="s">
        <v>453</v>
      </c>
      <c r="H9041" s="314" t="s">
        <v>466</v>
      </c>
      <c r="I9041" s="314" t="s">
        <v>467</v>
      </c>
      <c r="J9041" s="314" t="s">
        <v>552</v>
      </c>
      <c r="K9041" s="314" t="s">
        <v>423</v>
      </c>
      <c r="L9041" s="314" t="s">
        <v>530</v>
      </c>
      <c r="M9041" s="314" t="s">
        <v>454</v>
      </c>
      <c r="N9041" s="316">
        <v>25</v>
      </c>
      <c r="O9041" s="317">
        <v>650.72000000000003</v>
      </c>
      <c r="P9041" s="316">
        <v>1375</v>
      </c>
      <c r="Q9041" t="str">
        <f t="shared" si="144"/>
        <v>Street</v>
      </c>
    </row>
    <row r="9042" spans="1:17" ht="15">
      <c r="A9042" s="318">
        <v>5</v>
      </c>
      <c r="B9042" s="319" t="s">
        <v>241</v>
      </c>
      <c r="C9042" s="320">
        <v>2023</v>
      </c>
      <c r="D9042" s="320">
        <v>10</v>
      </c>
      <c r="E9042" s="319" t="s">
        <v>577</v>
      </c>
      <c r="F9042" s="326">
        <v>10</v>
      </c>
      <c r="G9042" s="319" t="s">
        <v>453</v>
      </c>
      <c r="H9042" s="319" t="s">
        <v>421</v>
      </c>
      <c r="I9042" s="319" t="s">
        <v>422</v>
      </c>
      <c r="J9042" s="319" t="s">
        <v>552</v>
      </c>
      <c r="K9042" s="319" t="s">
        <v>423</v>
      </c>
      <c r="L9042" s="319" t="s">
        <v>531</v>
      </c>
      <c r="M9042" s="319" t="s">
        <v>455</v>
      </c>
      <c r="N9042" s="321">
        <v>3</v>
      </c>
      <c r="O9042" s="322">
        <v>110.56</v>
      </c>
      <c r="P9042" s="321">
        <v>417</v>
      </c>
      <c r="Q9042" t="str">
        <f t="shared" si="144"/>
        <v>Street</v>
      </c>
    </row>
    <row r="9043" spans="1:17" ht="15">
      <c r="A9043" s="313">
        <v>5</v>
      </c>
      <c r="B9043" s="314" t="s">
        <v>241</v>
      </c>
      <c r="C9043" s="315">
        <v>2023</v>
      </c>
      <c r="D9043" s="315">
        <v>10</v>
      </c>
      <c r="E9043" s="314" t="s">
        <v>577</v>
      </c>
      <c r="F9043" s="325">
        <v>10</v>
      </c>
      <c r="G9043" s="314" t="s">
        <v>453</v>
      </c>
      <c r="H9043" s="314" t="s">
        <v>399</v>
      </c>
      <c r="I9043" s="314" t="s">
        <v>400</v>
      </c>
      <c r="J9043" s="314" t="s">
        <v>547</v>
      </c>
      <c r="K9043" s="314" t="s">
        <v>386</v>
      </c>
      <c r="L9043" s="314" t="s">
        <v>531</v>
      </c>
      <c r="M9043" s="314" t="s">
        <v>455</v>
      </c>
      <c r="N9043" s="316">
        <v>35050</v>
      </c>
      <c r="O9043" s="317">
        <v>3124709.4399999999</v>
      </c>
      <c r="P9043" s="316">
        <v>18728913</v>
      </c>
      <c r="Q9043" t="str">
        <f t="shared" si="144"/>
        <v>1-Residential</v>
      </c>
    </row>
    <row r="9044" spans="1:17" ht="15">
      <c r="A9044" s="318">
        <v>5</v>
      </c>
      <c r="B9044" s="319" t="s">
        <v>241</v>
      </c>
      <c r="C9044" s="320">
        <v>2023</v>
      </c>
      <c r="D9044" s="320">
        <v>10</v>
      </c>
      <c r="E9044" s="319" t="s">
        <v>577</v>
      </c>
      <c r="F9044" s="326">
        <v>10</v>
      </c>
      <c r="G9044" s="319" t="s">
        <v>453</v>
      </c>
      <c r="H9044" s="319" t="s">
        <v>402</v>
      </c>
      <c r="I9044" s="319" t="s">
        <v>403</v>
      </c>
      <c r="J9044" s="319" t="s">
        <v>549</v>
      </c>
      <c r="K9044" s="319" t="s">
        <v>395</v>
      </c>
      <c r="L9044" s="319" t="s">
        <v>531</v>
      </c>
      <c r="M9044" s="319" t="s">
        <v>455</v>
      </c>
      <c r="N9044" s="321">
        <v>5928</v>
      </c>
      <c r="O9044" s="322">
        <v>149361.88</v>
      </c>
      <c r="P9044" s="321">
        <v>3113115</v>
      </c>
      <c r="Q9044" t="str">
        <f t="shared" si="144"/>
        <v>2-Low Income Residential</v>
      </c>
    </row>
    <row r="9045" spans="1:17" ht="15">
      <c r="A9045" s="313">
        <v>5</v>
      </c>
      <c r="B9045" s="314" t="s">
        <v>241</v>
      </c>
      <c r="C9045" s="315">
        <v>2023</v>
      </c>
      <c r="D9045" s="315">
        <v>10</v>
      </c>
      <c r="E9045" s="314" t="s">
        <v>577</v>
      </c>
      <c r="F9045" s="325">
        <v>10</v>
      </c>
      <c r="G9045" s="314" t="s">
        <v>453</v>
      </c>
      <c r="H9045" s="314" t="s">
        <v>404</v>
      </c>
      <c r="I9045" s="314" t="s">
        <v>405</v>
      </c>
      <c r="J9045" s="314" t="s">
        <v>548</v>
      </c>
      <c r="K9045" s="314" t="s">
        <v>392</v>
      </c>
      <c r="L9045" s="314" t="s">
        <v>531</v>
      </c>
      <c r="M9045" s="314" t="s">
        <v>455</v>
      </c>
      <c r="N9045" s="316">
        <v>16</v>
      </c>
      <c r="O9045" s="317">
        <v>2273.4499999999998</v>
      </c>
      <c r="P9045" s="316">
        <v>17158</v>
      </c>
      <c r="Q9045" t="str">
        <f t="shared" si="144"/>
        <v>3-Small C&amp;I</v>
      </c>
    </row>
    <row r="9046" spans="1:17" ht="15">
      <c r="A9046" s="318">
        <v>5</v>
      </c>
      <c r="B9046" s="319" t="s">
        <v>241</v>
      </c>
      <c r="C9046" s="320">
        <v>2023</v>
      </c>
      <c r="D9046" s="320">
        <v>10</v>
      </c>
      <c r="E9046" s="319" t="s">
        <v>577</v>
      </c>
      <c r="F9046" s="326">
        <v>60</v>
      </c>
      <c r="G9046" s="319" t="s">
        <v>456</v>
      </c>
      <c r="H9046" s="319" t="s">
        <v>481</v>
      </c>
      <c r="I9046" s="319" t="s">
        <v>482</v>
      </c>
      <c r="J9046" s="319" t="s">
        <v>559</v>
      </c>
      <c r="K9046" s="319" t="s">
        <v>448</v>
      </c>
      <c r="L9046" s="319" t="s">
        <v>535</v>
      </c>
      <c r="M9046" s="319" t="s">
        <v>513</v>
      </c>
      <c r="N9046" s="321">
        <v>5</v>
      </c>
      <c r="O9046" s="322">
        <v>1345.3099999999999</v>
      </c>
      <c r="P9046" s="321">
        <v>2338</v>
      </c>
      <c r="Q9046" t="str">
        <f t="shared" si="144"/>
        <v>Street</v>
      </c>
    </row>
    <row r="9047" spans="1:17" ht="15">
      <c r="A9047" s="313">
        <v>5</v>
      </c>
      <c r="B9047" s="314" t="s">
        <v>241</v>
      </c>
      <c r="C9047" s="315">
        <v>2023</v>
      </c>
      <c r="D9047" s="315">
        <v>10</v>
      </c>
      <c r="E9047" s="314" t="s">
        <v>577</v>
      </c>
      <c r="F9047" s="325">
        <v>60</v>
      </c>
      <c r="G9047" s="314" t="s">
        <v>456</v>
      </c>
      <c r="H9047" s="314" t="s">
        <v>483</v>
      </c>
      <c r="I9047" s="314" t="s">
        <v>484</v>
      </c>
      <c r="J9047" s="314" t="s">
        <v>559</v>
      </c>
      <c r="K9047" s="314" t="s">
        <v>448</v>
      </c>
      <c r="L9047" s="314" t="s">
        <v>535</v>
      </c>
      <c r="M9047" s="314" t="s">
        <v>513</v>
      </c>
      <c r="N9047" s="316">
        <v>29</v>
      </c>
      <c r="O9047" s="317">
        <v>1366.6400000000001</v>
      </c>
      <c r="P9047" s="316">
        <v>1881</v>
      </c>
      <c r="Q9047" t="str">
        <f t="shared" si="144"/>
        <v>Street</v>
      </c>
    </row>
    <row r="9048" spans="1:17" ht="15">
      <c r="A9048" s="318">
        <v>5</v>
      </c>
      <c r="B9048" s="319" t="s">
        <v>241</v>
      </c>
      <c r="C9048" s="320">
        <v>2023</v>
      </c>
      <c r="D9048" s="320">
        <v>10</v>
      </c>
      <c r="E9048" s="319" t="s">
        <v>577</v>
      </c>
      <c r="F9048" s="326">
        <v>60</v>
      </c>
      <c r="G9048" s="319" t="s">
        <v>456</v>
      </c>
      <c r="H9048" s="319" t="s">
        <v>446</v>
      </c>
      <c r="I9048" s="319" t="s">
        <v>447</v>
      </c>
      <c r="J9048" s="319" t="s">
        <v>559</v>
      </c>
      <c r="K9048" s="319" t="s">
        <v>448</v>
      </c>
      <c r="L9048" s="319" t="s">
        <v>532</v>
      </c>
      <c r="M9048" s="319" t="s">
        <v>457</v>
      </c>
      <c r="N9048" s="321">
        <v>51</v>
      </c>
      <c r="O9048" s="322">
        <v>9221.4599999999991</v>
      </c>
      <c r="P9048" s="321">
        <v>13254</v>
      </c>
      <c r="Q9048" t="str">
        <f t="shared" si="144"/>
        <v>Street</v>
      </c>
    </row>
    <row r="9049" spans="1:17" ht="15">
      <c r="A9049" s="313">
        <v>5</v>
      </c>
      <c r="B9049" s="314" t="s">
        <v>241</v>
      </c>
      <c r="C9049" s="315">
        <v>2023</v>
      </c>
      <c r="D9049" s="315">
        <v>10</v>
      </c>
      <c r="E9049" s="314" t="s">
        <v>577</v>
      </c>
      <c r="F9049" s="325">
        <v>60</v>
      </c>
      <c r="G9049" s="314" t="s">
        <v>456</v>
      </c>
      <c r="H9049" s="314" t="s">
        <v>424</v>
      </c>
      <c r="I9049" s="314" t="s">
        <v>425</v>
      </c>
      <c r="J9049" s="314" t="s">
        <v>557</v>
      </c>
      <c r="K9049" s="314" t="s">
        <v>426</v>
      </c>
      <c r="L9049" s="314" t="s">
        <v>532</v>
      </c>
      <c r="M9049" s="314" t="s">
        <v>457</v>
      </c>
      <c r="N9049" s="316">
        <v>1</v>
      </c>
      <c r="O9049" s="317">
        <v>8.2599999999999998</v>
      </c>
      <c r="P9049" s="316">
        <v>9</v>
      </c>
      <c r="Q9049" t="str">
        <f t="shared" si="144"/>
        <v>3-Small C&amp;I</v>
      </c>
    </row>
    <row r="9050" spans="1:17" ht="15">
      <c r="A9050" s="318">
        <v>5</v>
      </c>
      <c r="B9050" s="319" t="s">
        <v>241</v>
      </c>
      <c r="C9050" s="320">
        <v>2023</v>
      </c>
      <c r="D9050" s="320">
        <v>10</v>
      </c>
      <c r="E9050" s="319" t="s">
        <v>577</v>
      </c>
      <c r="F9050" s="326">
        <v>60</v>
      </c>
      <c r="G9050" s="319" t="s">
        <v>456</v>
      </c>
      <c r="H9050" s="319" t="s">
        <v>450</v>
      </c>
      <c r="I9050" s="319" t="s">
        <v>451</v>
      </c>
      <c r="J9050" s="319" t="s">
        <v>563</v>
      </c>
      <c r="K9050" s="319" t="s">
        <v>452</v>
      </c>
      <c r="L9050" s="319" t="s">
        <v>532</v>
      </c>
      <c r="M9050" s="319" t="s">
        <v>457</v>
      </c>
      <c r="N9050" s="321">
        <v>4</v>
      </c>
      <c r="O9050" s="322">
        <v>85.340000000000003</v>
      </c>
      <c r="P9050" s="321">
        <v>429</v>
      </c>
      <c r="Q9050" t="str">
        <f t="shared" si="144"/>
        <v>Street</v>
      </c>
    </row>
    <row r="9051" spans="1:17" ht="15">
      <c r="A9051" s="313">
        <v>5</v>
      </c>
      <c r="B9051" s="314" t="s">
        <v>241</v>
      </c>
      <c r="C9051" s="315">
        <v>2023</v>
      </c>
      <c r="D9051" s="315">
        <v>10</v>
      </c>
      <c r="E9051" s="314" t="s">
        <v>577</v>
      </c>
      <c r="F9051" s="325">
        <v>71</v>
      </c>
      <c r="G9051" s="314" t="s">
        <v>456</v>
      </c>
      <c r="H9051" s="314" t="s">
        <v>384</v>
      </c>
      <c r="I9051" s="314" t="s">
        <v>385</v>
      </c>
      <c r="J9051" s="314" t="s">
        <v>547</v>
      </c>
      <c r="K9051" s="314" t="s">
        <v>386</v>
      </c>
      <c r="L9051" s="314" t="s">
        <v>536</v>
      </c>
      <c r="M9051" s="314" t="s">
        <v>514</v>
      </c>
      <c r="N9051" s="316">
        <v>1</v>
      </c>
      <c r="O9051" s="317">
        <v>7</v>
      </c>
      <c r="P9051" s="316">
        <v>0</v>
      </c>
      <c r="Q9051" t="str">
        <f t="shared" si="144"/>
        <v>1-Residential</v>
      </c>
    </row>
    <row r="9052" spans="1:17" ht="15">
      <c r="A9052" s="318">
        <v>5</v>
      </c>
      <c r="B9052" s="319" t="s">
        <v>241</v>
      </c>
      <c r="C9052" s="320">
        <v>2023</v>
      </c>
      <c r="D9052" s="320">
        <v>10</v>
      </c>
      <c r="E9052" s="319" t="s">
        <v>577</v>
      </c>
      <c r="F9052" s="326">
        <v>72</v>
      </c>
      <c r="G9052" s="319" t="s">
        <v>456</v>
      </c>
      <c r="H9052" s="319" t="s">
        <v>384</v>
      </c>
      <c r="I9052" s="319" t="s">
        <v>385</v>
      </c>
      <c r="J9052" s="319" t="s">
        <v>547</v>
      </c>
      <c r="K9052" s="319" t="s">
        <v>386</v>
      </c>
      <c r="L9052" s="319" t="s">
        <v>537</v>
      </c>
      <c r="M9052" s="319" t="s">
        <v>515</v>
      </c>
      <c r="N9052" s="321">
        <v>1</v>
      </c>
      <c r="O9052" s="322">
        <v>125.20999999999999</v>
      </c>
      <c r="P9052" s="321">
        <v>400</v>
      </c>
      <c r="Q9052" t="str">
        <f t="shared" si="144"/>
        <v>1-Residential</v>
      </c>
    </row>
    <row r="9053" spans="1:17" ht="15">
      <c r="A9053" s="313">
        <v>5</v>
      </c>
      <c r="B9053" s="314" t="s">
        <v>241</v>
      </c>
      <c r="C9053" s="315">
        <v>2023</v>
      </c>
      <c r="D9053" s="315">
        <v>10</v>
      </c>
      <c r="E9053" s="314" t="s">
        <v>577</v>
      </c>
      <c r="F9053" s="325">
        <v>75</v>
      </c>
      <c r="G9053" s="314" t="s">
        <v>456</v>
      </c>
      <c r="H9053" s="314" t="s">
        <v>418</v>
      </c>
      <c r="I9053" s="314" t="s">
        <v>419</v>
      </c>
      <c r="J9053" s="314" t="s">
        <v>554</v>
      </c>
      <c r="K9053" s="314" t="s">
        <v>420</v>
      </c>
      <c r="L9053" s="314" t="s">
        <v>538</v>
      </c>
      <c r="M9053" s="314" t="s">
        <v>516</v>
      </c>
      <c r="N9053" s="316">
        <v>1</v>
      </c>
      <c r="O9053" s="317">
        <v>1558.1900000000001</v>
      </c>
      <c r="P9053" s="316">
        <v>6720</v>
      </c>
      <c r="Q9053" t="str">
        <f t="shared" si="144"/>
        <v>4-Medium C&amp;I</v>
      </c>
    </row>
    <row r="9054" spans="1:17" ht="15">
      <c r="A9054" s="318">
        <v>5</v>
      </c>
      <c r="B9054" s="319" t="s">
        <v>241</v>
      </c>
      <c r="C9054" s="320">
        <v>2023</v>
      </c>
      <c r="D9054" s="320">
        <v>10</v>
      </c>
      <c r="E9054" s="319" t="s">
        <v>577</v>
      </c>
      <c r="F9054" s="326">
        <v>75</v>
      </c>
      <c r="G9054" s="319" t="s">
        <v>456</v>
      </c>
      <c r="H9054" s="319" t="s">
        <v>428</v>
      </c>
      <c r="I9054" s="319" t="s">
        <v>429</v>
      </c>
      <c r="J9054" s="319" t="s">
        <v>558</v>
      </c>
      <c r="K9054" s="319" t="s">
        <v>430</v>
      </c>
      <c r="L9054" s="319" t="s">
        <v>538</v>
      </c>
      <c r="M9054" s="319" t="s">
        <v>516</v>
      </c>
      <c r="N9054" s="321">
        <v>1</v>
      </c>
      <c r="O9054" s="322">
        <v>24591.529999999999</v>
      </c>
      <c r="P9054" s="321">
        <v>138600</v>
      </c>
      <c r="Q9054" t="str">
        <f t="shared" si="144"/>
        <v>5-Large C&amp;I</v>
      </c>
    </row>
    <row r="9055" spans="1:17" ht="15">
      <c r="A9055" s="313">
        <v>5</v>
      </c>
      <c r="B9055" s="314" t="s">
        <v>241</v>
      </c>
      <c r="C9055" s="315">
        <v>2023</v>
      </c>
      <c r="D9055" s="315">
        <v>10</v>
      </c>
      <c r="E9055" s="314" t="s">
        <v>577</v>
      </c>
      <c r="F9055" s="325">
        <v>75</v>
      </c>
      <c r="G9055" s="314" t="s">
        <v>456</v>
      </c>
      <c r="H9055" s="314" t="s">
        <v>404</v>
      </c>
      <c r="I9055" s="314" t="s">
        <v>405</v>
      </c>
      <c r="J9055" s="314" t="s">
        <v>548</v>
      </c>
      <c r="K9055" s="314" t="s">
        <v>392</v>
      </c>
      <c r="L9055" s="314" t="s">
        <v>539</v>
      </c>
      <c r="M9055" s="314" t="s">
        <v>463</v>
      </c>
      <c r="N9055" s="316">
        <v>7</v>
      </c>
      <c r="O9055" s="317">
        <v>2375.4899999999998</v>
      </c>
      <c r="P9055" s="316">
        <v>18520</v>
      </c>
      <c r="Q9055" t="str">
        <f t="shared" si="144"/>
        <v>3-Small C&amp;I</v>
      </c>
    </row>
    <row r="9056" spans="1:17" ht="15">
      <c r="A9056" s="318">
        <v>5</v>
      </c>
      <c r="B9056" s="319" t="s">
        <v>241</v>
      </c>
      <c r="C9056" s="320">
        <v>2023</v>
      </c>
      <c r="D9056" s="320">
        <v>10</v>
      </c>
      <c r="E9056" s="319" t="s">
        <v>577</v>
      </c>
      <c r="F9056" s="326">
        <v>75</v>
      </c>
      <c r="G9056" s="319" t="s">
        <v>456</v>
      </c>
      <c r="H9056" s="319" t="s">
        <v>437</v>
      </c>
      <c r="I9056" s="319" t="s">
        <v>438</v>
      </c>
      <c r="J9056" s="319" t="s">
        <v>554</v>
      </c>
      <c r="K9056" s="319" t="s">
        <v>420</v>
      </c>
      <c r="L9056" s="319" t="s">
        <v>539</v>
      </c>
      <c r="M9056" s="319" t="s">
        <v>463</v>
      </c>
      <c r="N9056" s="321">
        <v>2</v>
      </c>
      <c r="O9056" s="322">
        <v>3350.8000000000002</v>
      </c>
      <c r="P9056" s="321">
        <v>31850</v>
      </c>
      <c r="Q9056" t="str">
        <f t="shared" si="144"/>
        <v>4-Medium C&amp;I</v>
      </c>
    </row>
    <row r="9057" spans="1:17" ht="15">
      <c r="A9057" s="313">
        <v>5</v>
      </c>
      <c r="B9057" s="314" t="s">
        <v>241</v>
      </c>
      <c r="C9057" s="315">
        <v>2023</v>
      </c>
      <c r="D9057" s="315">
        <v>10</v>
      </c>
      <c r="E9057" s="314" t="s">
        <v>577</v>
      </c>
      <c r="F9057" s="325">
        <v>77</v>
      </c>
      <c r="G9057" s="314" t="s">
        <v>456</v>
      </c>
      <c r="H9057" s="314" t="s">
        <v>418</v>
      </c>
      <c r="I9057" s="314" t="s">
        <v>419</v>
      </c>
      <c r="J9057" s="314" t="s">
        <v>554</v>
      </c>
      <c r="K9057" s="314" t="s">
        <v>420</v>
      </c>
      <c r="L9057" s="314" t="s">
        <v>540</v>
      </c>
      <c r="M9057" s="314" t="s">
        <v>517</v>
      </c>
      <c r="N9057" s="316">
        <v>1</v>
      </c>
      <c r="O9057" s="317">
        <v>5911.2399999999998</v>
      </c>
      <c r="P9057" s="316">
        <v>25400</v>
      </c>
      <c r="Q9057" t="str">
        <f t="shared" si="144"/>
        <v>4-Medium C&amp;I</v>
      </c>
    </row>
    <row r="9058" spans="1:17" ht="15">
      <c r="A9058" s="318">
        <v>5</v>
      </c>
      <c r="B9058" s="319" t="s">
        <v>241</v>
      </c>
      <c r="C9058" s="320">
        <v>2023</v>
      </c>
      <c r="D9058" s="320">
        <v>10</v>
      </c>
      <c r="E9058" s="319" t="s">
        <v>577</v>
      </c>
      <c r="F9058" s="326">
        <v>79</v>
      </c>
      <c r="G9058" s="319" t="s">
        <v>456</v>
      </c>
      <c r="H9058" s="319" t="s">
        <v>390</v>
      </c>
      <c r="I9058" s="319" t="s">
        <v>391</v>
      </c>
      <c r="J9058" s="319" t="s">
        <v>548</v>
      </c>
      <c r="K9058" s="319" t="s">
        <v>392</v>
      </c>
      <c r="L9058" s="319" t="s">
        <v>542</v>
      </c>
      <c r="M9058" s="319" t="s">
        <v>518</v>
      </c>
      <c r="N9058" s="321">
        <v>1</v>
      </c>
      <c r="O9058" s="322">
        <v>35.799999999999997</v>
      </c>
      <c r="P9058" s="321">
        <v>27</v>
      </c>
      <c r="Q9058" t="str">
        <f t="shared" si="144"/>
        <v>3-Small C&amp;I</v>
      </c>
    </row>
    <row r="9059" spans="1:17" ht="15">
      <c r="A9059" s="313">
        <v>5</v>
      </c>
      <c r="B9059" s="314" t="s">
        <v>241</v>
      </c>
      <c r="C9059" s="315">
        <v>2023</v>
      </c>
      <c r="D9059" s="315">
        <v>10</v>
      </c>
      <c r="E9059" s="314" t="s">
        <v>577</v>
      </c>
      <c r="F9059" s="325">
        <v>79</v>
      </c>
      <c r="G9059" s="314" t="s">
        <v>456</v>
      </c>
      <c r="H9059" s="314" t="s">
        <v>519</v>
      </c>
      <c r="I9059" s="314" t="s">
        <v>520</v>
      </c>
      <c r="J9059" s="314" t="s">
        <v>279</v>
      </c>
      <c r="K9059" s="314" t="s">
        <v>521</v>
      </c>
      <c r="L9059" s="314" t="s">
        <v>542</v>
      </c>
      <c r="M9059" s="314" t="s">
        <v>518</v>
      </c>
      <c r="N9059" s="316">
        <v>18</v>
      </c>
      <c r="O9059" s="317">
        <v>4773.0200000000004</v>
      </c>
      <c r="P9059" s="316">
        <v>3969826</v>
      </c>
      <c r="Q9059" t="str">
        <f t="shared" si="144"/>
        <v>OTHER</v>
      </c>
    </row>
    <row r="9060" spans="1:17" ht="15">
      <c r="A9060" s="318">
        <v>5</v>
      </c>
      <c r="B9060" s="319" t="s">
        <v>241</v>
      </c>
      <c r="C9060" s="320">
        <v>2023</v>
      </c>
      <c r="D9060" s="320">
        <v>10</v>
      </c>
      <c r="E9060" s="319" t="s">
        <v>577</v>
      </c>
      <c r="F9060" s="326">
        <v>79</v>
      </c>
      <c r="G9060" s="319" t="s">
        <v>456</v>
      </c>
      <c r="H9060" s="319" t="s">
        <v>431</v>
      </c>
      <c r="I9060" s="319" t="s">
        <v>432</v>
      </c>
      <c r="J9060" s="319" t="s">
        <v>558</v>
      </c>
      <c r="K9060" s="319" t="s">
        <v>430</v>
      </c>
      <c r="L9060" s="319" t="s">
        <v>543</v>
      </c>
      <c r="M9060" s="319" t="s">
        <v>522</v>
      </c>
      <c r="N9060" s="321">
        <v>1</v>
      </c>
      <c r="O9060" s="322">
        <v>2756.2600000000002</v>
      </c>
      <c r="P9060" s="321">
        <v>34551</v>
      </c>
      <c r="Q9060" t="str">
        <f t="shared" si="144"/>
        <v>5-Large C&amp;I</v>
      </c>
    </row>
    <row r="9061" spans="1:17" ht="15">
      <c r="A9061" s="313">
        <v>5</v>
      </c>
      <c r="B9061" s="314" t="s">
        <v>241</v>
      </c>
      <c r="C9061" s="315">
        <v>2023</v>
      </c>
      <c r="D9061" s="315">
        <v>10</v>
      </c>
      <c r="E9061" s="314" t="s">
        <v>577</v>
      </c>
      <c r="F9061" s="325">
        <v>79</v>
      </c>
      <c r="G9061" s="314" t="s">
        <v>456</v>
      </c>
      <c r="H9061" s="314" t="s">
        <v>404</v>
      </c>
      <c r="I9061" s="314" t="s">
        <v>405</v>
      </c>
      <c r="J9061" s="314" t="s">
        <v>548</v>
      </c>
      <c r="K9061" s="314" t="s">
        <v>392</v>
      </c>
      <c r="L9061" s="314" t="s">
        <v>543</v>
      </c>
      <c r="M9061" s="314" t="s">
        <v>522</v>
      </c>
      <c r="N9061" s="316">
        <v>76</v>
      </c>
      <c r="O9061" s="317">
        <v>7084.6599999999999</v>
      </c>
      <c r="P9061" s="316">
        <v>51923</v>
      </c>
      <c r="Q9061" t="str">
        <f t="shared" si="144"/>
        <v>3-Small C&amp;I</v>
      </c>
    </row>
    <row r="9062" spans="1:17" ht="15">
      <c r="A9062" s="318">
        <v>5</v>
      </c>
      <c r="B9062" s="319" t="s">
        <v>241</v>
      </c>
      <c r="C9062" s="320">
        <v>2023</v>
      </c>
      <c r="D9062" s="320">
        <v>10</v>
      </c>
      <c r="E9062" s="319" t="s">
        <v>577</v>
      </c>
      <c r="F9062" s="326">
        <v>79</v>
      </c>
      <c r="G9062" s="319" t="s">
        <v>456</v>
      </c>
      <c r="H9062" s="319" t="s">
        <v>433</v>
      </c>
      <c r="I9062" s="319" t="s">
        <v>434</v>
      </c>
      <c r="J9062" s="319" t="s">
        <v>553</v>
      </c>
      <c r="K9062" s="319" t="s">
        <v>412</v>
      </c>
      <c r="L9062" s="319" t="s">
        <v>543</v>
      </c>
      <c r="M9062" s="319" t="s">
        <v>522</v>
      </c>
      <c r="N9062" s="321">
        <v>7</v>
      </c>
      <c r="O9062" s="322">
        <v>400.76999999999998</v>
      </c>
      <c r="P9062" s="321">
        <v>2844</v>
      </c>
      <c r="Q9062" t="str">
        <f t="shared" si="144"/>
        <v>3-Small C&amp;I</v>
      </c>
    </row>
    <row r="9063" spans="1:17" ht="15">
      <c r="A9063" s="313">
        <v>5</v>
      </c>
      <c r="B9063" s="314" t="s">
        <v>241</v>
      </c>
      <c r="C9063" s="315">
        <v>2023</v>
      </c>
      <c r="D9063" s="315">
        <v>10</v>
      </c>
      <c r="E9063" s="314" t="s">
        <v>577</v>
      </c>
      <c r="F9063" s="325">
        <v>79</v>
      </c>
      <c r="G9063" s="314" t="s">
        <v>456</v>
      </c>
      <c r="H9063" s="314" t="s">
        <v>437</v>
      </c>
      <c r="I9063" s="314" t="s">
        <v>438</v>
      </c>
      <c r="J9063" s="314" t="s">
        <v>554</v>
      </c>
      <c r="K9063" s="314" t="s">
        <v>420</v>
      </c>
      <c r="L9063" s="314" t="s">
        <v>543</v>
      </c>
      <c r="M9063" s="314" t="s">
        <v>522</v>
      </c>
      <c r="N9063" s="316">
        <v>5</v>
      </c>
      <c r="O9063" s="317">
        <v>3734.54</v>
      </c>
      <c r="P9063" s="316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416">VLOOKUP(TRIM(J9353),S:T,2,FALSE)</f>
        <v>3-Small C&amp;I</v>
      </c>
    </row>
    <row r="9354" spans="1:17" ht="1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  <row r="9355" spans="1:17" ht="1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470471.84999999998</v>
      </c>
      <c r="P9355">
        <v>1332162</v>
      </c>
      <c r="Q9355" t="str">
        <f t="shared" si="149"/>
        <v>1-Residential</v>
      </c>
    </row>
    <row r="9356" spans="1:17" ht="1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9"/>
        <v>1-Residential</v>
      </c>
    </row>
    <row r="9357" spans="1:17" ht="1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9"/>
        <v>3-Small C&amp;I</v>
      </c>
    </row>
    <row r="9358" spans="1:17" ht="1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/>
        <v>2-Low Income Residential</v>
      </c>
    </row>
    <row r="9359" spans="1:17" ht="1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536.89999999999998</v>
      </c>
      <c r="P9359">
        <v>1677</v>
      </c>
      <c r="Q9359" t="str">
        <f t="shared" si="149"/>
        <v>3-Small C&amp;I</v>
      </c>
    </row>
    <row r="9360" spans="1:17" ht="1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1417864.1799999999</v>
      </c>
      <c r="P9360">
        <v>8282358</v>
      </c>
      <c r="Q9360" t="str">
        <f t="shared" si="149"/>
        <v>1-Residential</v>
      </c>
    </row>
    <row r="9361" spans="1:17" ht="1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7153.6899999999996</v>
      </c>
      <c r="P9361">
        <v>111867</v>
      </c>
      <c r="Q9361" t="str">
        <f t="shared" si="149"/>
        <v>2-Low Income Residential</v>
      </c>
    </row>
    <row r="9362" spans="1:17" ht="1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-76.269999999999996</v>
      </c>
      <c r="P9362">
        <v>21397</v>
      </c>
      <c r="Q9362" t="str">
        <f t="shared" si="149"/>
        <v>3-Small C&amp;I</v>
      </c>
    </row>
    <row r="9363" spans="1:17" ht="1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ht="1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ht="1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41439.139999999999</v>
      </c>
      <c r="P9365">
        <v>131507</v>
      </c>
      <c r="Q9365" t="str">
        <f t="shared" si="149"/>
        <v>3-Small C&amp;I</v>
      </c>
    </row>
    <row r="9366" spans="1:17" ht="1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ht="1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7077.6899999999996</v>
      </c>
      <c r="P9367">
        <v>22582</v>
      </c>
      <c r="Q9367" t="str">
        <f t="shared" si="149"/>
        <v>3-Small C&amp;I</v>
      </c>
    </row>
    <row r="9368" spans="1:17" ht="1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ht="1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11.949999999999999</v>
      </c>
      <c r="P9369">
        <v>28</v>
      </c>
      <c r="Q9369" t="str">
        <f t="shared" si="149"/>
        <v>Street</v>
      </c>
    </row>
    <row r="9370" spans="1:17" ht="1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250.15000000000001</v>
      </c>
      <c r="P9370">
        <v>1476</v>
      </c>
      <c r="Q9370" t="str">
        <f t="shared" si="149"/>
        <v>3-Small C&amp;I</v>
      </c>
    </row>
    <row r="9371" spans="1:17" ht="1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ht="1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ht="1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215074.23999999999</v>
      </c>
      <c r="P9373">
        <v>1584716</v>
      </c>
      <c r="Q9373" t="str">
        <f t="shared" si="149"/>
        <v>3-Small C&amp;I</v>
      </c>
    </row>
    <row r="9374" spans="1:17" ht="1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264.48000000000002</v>
      </c>
      <c r="P9374">
        <v>1664</v>
      </c>
      <c r="Q9374" t="str">
        <f t="shared" si="149"/>
        <v>3-Small C&amp;I</v>
      </c>
    </row>
    <row r="9375" spans="1:17" ht="1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ht="1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ht="1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ht="1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695.17999999999995</v>
      </c>
      <c r="P9378">
        <v>1800</v>
      </c>
      <c r="Q9378" t="str">
        <f t="shared" si="149"/>
        <v>4-Medium C&amp;I</v>
      </c>
    </row>
    <row r="9379" spans="1:17" ht="1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6525.4799999999996</v>
      </c>
      <c r="P9379">
        <v>68753</v>
      </c>
      <c r="Q9379" t="str">
        <f t="shared" si="149"/>
        <v>5-Large C&amp;I</v>
      </c>
    </row>
    <row r="9380" spans="1:17" ht="1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19.370000000000001</v>
      </c>
      <c r="P9380">
        <v>72</v>
      </c>
      <c r="Q9380" t="str">
        <f t="shared" si="149"/>
        <v>3-Small C&amp;I</v>
      </c>
    </row>
    <row r="9381" spans="1:17" ht="1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8105.6099999999997</v>
      </c>
      <c r="P9381">
        <v>20911</v>
      </c>
      <c r="Q9381" t="str">
        <f t="shared" si="149"/>
        <v>Street</v>
      </c>
    </row>
    <row r="9382" spans="1:17" ht="1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ht="1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2855.3099999999999</v>
      </c>
      <c r="P9383">
        <v>7795</v>
      </c>
      <c r="Q9383" t="str">
        <f t="shared" si="149"/>
        <v>1-Residential</v>
      </c>
    </row>
    <row r="9384" spans="1:17" ht="1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20122.209999999999</v>
      </c>
      <c r="P9384">
        <v>117098</v>
      </c>
      <c r="Q9384" t="str">
        <f t="shared" si="149"/>
        <v>1-Residential</v>
      </c>
    </row>
    <row r="9385" spans="1:17" ht="1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696.76999999999998</v>
      </c>
      <c r="P9385">
        <v>11115</v>
      </c>
      <c r="Q9385" t="str">
        <f t="shared" si="149"/>
        <v>2-Low Income Residential</v>
      </c>
    </row>
    <row r="9386" spans="1:17" ht="1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ht="1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37.990000000000002</v>
      </c>
      <c r="P9387">
        <v>179</v>
      </c>
      <c r="Q9387" t="str">
        <f t="shared" si="149"/>
        <v>Street</v>
      </c>
    </row>
    <row r="9388" spans="1:17" ht="1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ht="1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ht="1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ht="1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ht="1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23637.369999999999</v>
      </c>
      <c r="P9392">
        <v>89743</v>
      </c>
      <c r="Q9392" t="str">
        <f t="shared" si="149"/>
        <v>2-Low Income Residential</v>
      </c>
    </row>
    <row r="9393" spans="1:17" ht="1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ht="1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ht="1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ht="1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ht="1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26168.849999999999</v>
      </c>
      <c r="P9397">
        <v>46877</v>
      </c>
      <c r="Q9397" t="str">
        <f t="shared" si="149"/>
        <v>Street</v>
      </c>
    </row>
    <row r="9398" spans="1:17" ht="1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31929.240000000002</v>
      </c>
      <c r="P9398">
        <v>94518</v>
      </c>
      <c r="Q9398" t="str">
        <f t="shared" si="149"/>
        <v>Street</v>
      </c>
    </row>
    <row r="9399" spans="1:17" ht="1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ht="1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ht="1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2276454.1200000001</v>
      </c>
      <c r="P9401">
        <v>49386247</v>
      </c>
      <c r="Q9401" t="str">
        <f t="shared" si="149"/>
        <v>2-Low Income Residential</v>
      </c>
    </row>
    <row r="9402" spans="1:17" ht="1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-26183.880000000001</v>
      </c>
      <c r="P9402">
        <v>765425</v>
      </c>
      <c r="Q9402" t="str">
        <f t="shared" si="149"/>
        <v>3-Small C&amp;I</v>
      </c>
    </row>
    <row r="9403" spans="1:17" ht="1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ht="1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ht="1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ht="1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ht="1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ht="1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27291.470000000001</v>
      </c>
      <c r="P9408">
        <v>84005</v>
      </c>
      <c r="Q9408" t="str">
        <f t="shared" si="149"/>
        <v>3-Small C&amp;I</v>
      </c>
    </row>
    <row r="9409" spans="1:17" ht="1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ht="1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2285528.1699999999</v>
      </c>
      <c r="P9410">
        <v>7932098</v>
      </c>
      <c r="Q9410" t="str">
        <f t="shared" si="149"/>
        <v>3-Small C&amp;I</v>
      </c>
    </row>
    <row r="9411" spans="1:17" ht="1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38124.489999999998</v>
      </c>
      <c r="P9411">
        <v>178037</v>
      </c>
      <c r="Q9411" t="str">
        <f t="shared" si="149"/>
        <v>3-Small C&amp;I</v>
      </c>
    </row>
    <row r="9412" spans="1:17" ht="1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226135.01000000001</v>
      </c>
      <c r="P9412">
        <v>731193</v>
      </c>
      <c r="Q9412" t="str">
        <f t="shared" si="149"/>
        <v>4-Medium C&amp;I</v>
      </c>
    </row>
    <row r="9413" spans="1:17" ht="1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9.6400000000000006</v>
      </c>
      <c r="P9413">
        <v>0</v>
      </c>
      <c r="Q9413" t="str">
        <f t="shared" si="149"/>
        <v>3-Small C&amp;I</v>
      </c>
    </row>
    <row r="9414" spans="1:17" ht="1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9839.0699999999997</v>
      </c>
      <c r="P9414">
        <v>25144</v>
      </c>
      <c r="Q9414" t="str">
        <f t="shared" si="149"/>
        <v>3-Small C&amp;I</v>
      </c>
    </row>
    <row r="9415" spans="1:17" ht="1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ht="1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ht="1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252218.92000000001</v>
      </c>
      <c r="P9417">
        <v>781985</v>
      </c>
      <c r="Q9417" t="str">
        <f t="shared" si="150" ref="Q9417:Q9480">VLOOKUP(TRIM(J9417),S:T,2,FALSE)</f>
        <v>4-Medium C&amp;I</v>
      </c>
    </row>
    <row r="9418" spans="1:17" ht="1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50"/>
        <v>4-Medium C&amp;I</v>
      </c>
    </row>
    <row r="9419" spans="1:17" ht="1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50"/>
        <v>Street</v>
      </c>
    </row>
    <row r="9420" spans="1:17" ht="1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228343.23000000001</v>
      </c>
      <c r="P9420">
        <v>462234</v>
      </c>
      <c r="Q9420" t="str">
        <f t="shared" si="150"/>
        <v>Street</v>
      </c>
    </row>
    <row r="9421" spans="1:17" ht="1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395723.21999999997</v>
      </c>
      <c r="P9421">
        <v>1534049</v>
      </c>
      <c r="Q9421" t="str">
        <f t="shared" si="150"/>
        <v>Street</v>
      </c>
    </row>
    <row r="9422" spans="1:17" ht="1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851.46000000000004</v>
      </c>
      <c r="P9422">
        <v>6462</v>
      </c>
      <c r="Q9422" t="str">
        <f t="shared" si="150"/>
        <v>3-Small C&amp;I</v>
      </c>
    </row>
    <row r="9423" spans="1:17" ht="1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16797.279999999999</v>
      </c>
      <c r="P9423">
        <v>58648</v>
      </c>
      <c r="Q9423" t="str">
        <f t="shared" si="150"/>
        <v>5-Large C&amp;I</v>
      </c>
    </row>
    <row r="9424" spans="1:17" ht="1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3831055.4500000002</v>
      </c>
      <c r="P9424">
        <v>13393566</v>
      </c>
      <c r="Q9424" t="str">
        <f t="shared" si="150"/>
        <v>5-Large C&amp;I</v>
      </c>
    </row>
    <row r="9425" spans="1:17" ht="1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ht="1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ht="1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398.06999999999999</v>
      </c>
      <c r="P9427">
        <v>7682</v>
      </c>
      <c r="Q9427" t="str">
        <f t="shared" si="150"/>
        <v>OTHER</v>
      </c>
    </row>
    <row r="9428" spans="1:17" ht="1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ht="1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59160.230000000003</v>
      </c>
      <c r="P9429">
        <v>402371</v>
      </c>
      <c r="Q9429" t="str">
        <f t="shared" si="150"/>
        <v>3-Small C&amp;I</v>
      </c>
    </row>
    <row r="9430" spans="1:17" ht="1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194606.10999999999</v>
      </c>
      <c r="P9430">
        <v>2097384</v>
      </c>
      <c r="Q9430" t="str">
        <f t="shared" si="150"/>
        <v>3-Small C&amp;I</v>
      </c>
    </row>
    <row r="9431" spans="1:17" ht="1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ht="1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ht="1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ht="1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ht="1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ht="1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94.329999999999998</v>
      </c>
      <c r="P9436">
        <v>292</v>
      </c>
      <c r="Q9436" t="str">
        <f t="shared" si="150"/>
        <v>3-Small C&amp;I</v>
      </c>
    </row>
    <row r="9437" spans="1:17" ht="1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49.759999999999998</v>
      </c>
      <c r="P9437">
        <v>111</v>
      </c>
      <c r="Q9437" t="str">
        <f t="shared" si="150"/>
        <v>3-Small C&amp;I</v>
      </c>
    </row>
    <row r="9438" spans="1:17" ht="1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2499.6900000000001</v>
      </c>
      <c r="P9438">
        <v>7680</v>
      </c>
      <c r="Q9438" t="str">
        <f t="shared" si="150"/>
        <v>4-Medium C&amp;I</v>
      </c>
    </row>
    <row r="9439" spans="1:17" ht="1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ht="1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ht="1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7347.6000000000004</v>
      </c>
      <c r="P9441">
        <v>15037</v>
      </c>
      <c r="Q9441" t="str">
        <f t="shared" si="150"/>
        <v>Street</v>
      </c>
    </row>
    <row r="9442" spans="1:17" ht="1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21030.450000000001</v>
      </c>
      <c r="P9442">
        <v>84532</v>
      </c>
      <c r="Q9442" t="str">
        <f t="shared" si="150"/>
        <v>Street</v>
      </c>
    </row>
    <row r="9443" spans="1:17" ht="1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6788.6800000000003</v>
      </c>
      <c r="P9443">
        <v>20800</v>
      </c>
      <c r="Q9443" t="str">
        <f t="shared" si="150"/>
        <v>5-Large C&amp;I</v>
      </c>
    </row>
    <row r="9444" spans="1:17" ht="1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ht="1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ht="1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513150.01000000001</v>
      </c>
      <c r="P9446">
        <v>3999220</v>
      </c>
      <c r="Q9446" t="str">
        <f t="shared" si="150"/>
        <v>3-Small C&amp;I</v>
      </c>
    </row>
    <row r="9447" spans="1:17" ht="1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44.560000000000002</v>
      </c>
      <c r="P9447">
        <v>300</v>
      </c>
      <c r="Q9447" t="str">
        <f t="shared" si="150"/>
        <v>3-Small C&amp;I</v>
      </c>
    </row>
    <row r="9448" spans="1:17" ht="1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ht="1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ht="1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57165.540000000001</v>
      </c>
      <c r="P9450">
        <v>109055</v>
      </c>
      <c r="Q9450" t="str">
        <f t="shared" si="150"/>
        <v>Street</v>
      </c>
    </row>
    <row r="9451" spans="1:17" ht="1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69943.419999999998</v>
      </c>
      <c r="P9451">
        <v>98774</v>
      </c>
      <c r="Q9451" t="str">
        <f t="shared" si="150"/>
        <v>Street</v>
      </c>
    </row>
    <row r="9452" spans="1:17" ht="1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ht="1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84146.529999999999</v>
      </c>
      <c r="P9453">
        <v>150079</v>
      </c>
      <c r="Q9453" t="str">
        <f t="shared" si="150"/>
        <v>Street</v>
      </c>
    </row>
    <row r="9454" spans="1:17" ht="1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ht="1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ht="1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61913.650000000001</v>
      </c>
      <c r="P9456">
        <v>204176</v>
      </c>
      <c r="Q9456" t="str">
        <f t="shared" si="150"/>
        <v>Street</v>
      </c>
    </row>
    <row r="9457" spans="1:17" ht="1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1007.8200000000001</v>
      </c>
      <c r="P9457">
        <v>2730</v>
      </c>
      <c r="Q9457" t="str">
        <f t="shared" si="150"/>
        <v>Street</v>
      </c>
    </row>
    <row r="9458" spans="1:17" ht="1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14.609999999999999</v>
      </c>
      <c r="P9458">
        <v>24</v>
      </c>
      <c r="Q9458" t="str">
        <f t="shared" si="150"/>
        <v>3-Small C&amp;I</v>
      </c>
    </row>
    <row r="9459" spans="1:17" ht="1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352.70999999999998</v>
      </c>
      <c r="P9459">
        <v>897</v>
      </c>
      <c r="Q9459" t="str">
        <f t="shared" si="150"/>
        <v>3-Small C&amp;I</v>
      </c>
    </row>
    <row r="9460" spans="1:17" ht="1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629825.15000000002</v>
      </c>
      <c r="P9460">
        <v>1200949</v>
      </c>
      <c r="Q9460" t="str">
        <f t="shared" si="150"/>
        <v>Street</v>
      </c>
    </row>
    <row r="9461" spans="1:17" ht="1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96158.410000000003</v>
      </c>
      <c r="P9461">
        <v>358980</v>
      </c>
      <c r="Q9461" t="str">
        <f t="shared" si="150"/>
        <v>Street</v>
      </c>
    </row>
    <row r="9462" spans="1:17" ht="1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11079.110000000001</v>
      </c>
      <c r="P9462">
        <v>47735</v>
      </c>
      <c r="Q9462" t="str">
        <f t="shared" si="150"/>
        <v>Street</v>
      </c>
    </row>
    <row r="9463" spans="1:17" ht="1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ht="1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406202.34999999998</v>
      </c>
      <c r="P9464">
        <v>3109499</v>
      </c>
      <c r="Q9464" t="str">
        <f t="shared" si="150"/>
        <v>Street</v>
      </c>
    </row>
    <row r="9465" spans="1:17" ht="1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387.49000000000001</v>
      </c>
      <c r="P9465">
        <v>2107</v>
      </c>
      <c r="Q9465" t="str">
        <f t="shared" si="150"/>
        <v>3-Small C&amp;I</v>
      </c>
    </row>
    <row r="9466" spans="1:17" ht="1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3143.5999999999999</v>
      </c>
      <c r="P9466">
        <v>7838</v>
      </c>
      <c r="Q9466" t="str">
        <f t="shared" si="150"/>
        <v>Street</v>
      </c>
    </row>
    <row r="9467" spans="1:17" ht="1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998.53999999999996</v>
      </c>
      <c r="P9467">
        <v>5436</v>
      </c>
      <c r="Q9467" t="str">
        <f t="shared" si="150"/>
        <v>Street</v>
      </c>
    </row>
    <row r="9468" spans="1:17" ht="1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2475.6399999999999</v>
      </c>
      <c r="P9468">
        <v>655</v>
      </c>
      <c r="Q9468" t="str">
        <f t="shared" si="150"/>
        <v>Street</v>
      </c>
    </row>
    <row r="9469" spans="1:17" ht="1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ht="1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1689.4200000000001</v>
      </c>
      <c r="P9470">
        <v>11087</v>
      </c>
      <c r="Q9470" t="str">
        <f t="shared" si="150"/>
        <v>3-Small C&amp;I</v>
      </c>
    </row>
    <row r="9471" spans="1:17" ht="1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ht="1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7414.0900000000001</v>
      </c>
      <c r="P9472">
        <v>18414</v>
      </c>
      <c r="Q9472" t="str">
        <f t="shared" si="150"/>
        <v>1-Residential</v>
      </c>
    </row>
    <row r="9473" spans="1:17" ht="1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2388.1199999999999</v>
      </c>
      <c r="P9473">
        <v>7687</v>
      </c>
      <c r="Q9473" t="str">
        <f t="shared" si="150"/>
        <v>3-Small C&amp;I</v>
      </c>
    </row>
    <row r="9474" spans="1:17" ht="1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1355581.4099999999</v>
      </c>
      <c r="P9474">
        <v>6099429</v>
      </c>
      <c r="Q9474" t="str">
        <f t="shared" si="150"/>
        <v>2-Low Income Residential</v>
      </c>
    </row>
    <row r="9475" spans="1:17" ht="1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3591.5900000000001</v>
      </c>
      <c r="P9475">
        <v>13877</v>
      </c>
      <c r="Q9475" t="str">
        <f t="shared" si="150"/>
        <v>2-Low Income Residential</v>
      </c>
    </row>
    <row r="9476" spans="1:17" ht="1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ht="1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903.39999999999998</v>
      </c>
      <c r="P9477">
        <v>1642</v>
      </c>
      <c r="Q9477" t="str">
        <f t="shared" si="150"/>
        <v>Street</v>
      </c>
    </row>
    <row r="9478" spans="1:17" ht="1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120.01000000000001</v>
      </c>
      <c r="P9478">
        <v>501</v>
      </c>
      <c r="Q9478" t="str">
        <f t="shared" si="150"/>
        <v>Street</v>
      </c>
    </row>
    <row r="9479" spans="1:17" ht="1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ht="1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289331.08000000002</v>
      </c>
      <c r="P9480">
        <v>6608038</v>
      </c>
      <c r="Q9480" t="str">
        <f t="shared" si="150"/>
        <v>2-Low Income Residential</v>
      </c>
    </row>
    <row r="9481" spans="1:17" ht="1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2687.0799999999999</v>
      </c>
      <c r="P9481">
        <v>20420</v>
      </c>
      <c r="Q9481" t="str">
        <f t="shared" si="151" ref="Q9481:Q9544">VLOOKUP(TRIM(J9481),S:T,2,FALSE)</f>
        <v>3-Small C&amp;I</v>
      </c>
    </row>
    <row r="9482" spans="1:17" ht="1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1"/>
        <v>Street</v>
      </c>
    </row>
    <row r="9483" spans="1:17" ht="1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1739.9000000000001</v>
      </c>
      <c r="P9483">
        <v>2262</v>
      </c>
      <c r="Q9483" t="str">
        <f t="shared" si="151"/>
        <v>Street</v>
      </c>
    </row>
    <row r="9484" spans="1:17" ht="1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9630.9300000000003</v>
      </c>
      <c r="P9484">
        <v>15172</v>
      </c>
      <c r="Q9484" t="str">
        <f t="shared" si="151"/>
        <v>Street</v>
      </c>
    </row>
    <row r="9485" spans="1:17" ht="1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8.4800000000000004</v>
      </c>
      <c r="P9485">
        <v>11</v>
      </c>
      <c r="Q9485" t="str">
        <f t="shared" si="151"/>
        <v>3-Small C&amp;I</v>
      </c>
    </row>
    <row r="9486" spans="1:17" ht="1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93.599999999999994</v>
      </c>
      <c r="P9486">
        <v>513</v>
      </c>
      <c r="Q9486" t="str">
        <f t="shared" si="151"/>
        <v>Street</v>
      </c>
    </row>
    <row r="9487" spans="1:17" ht="1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ht="1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ht="1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5302.2299999999996</v>
      </c>
      <c r="P9489">
        <v>17979</v>
      </c>
      <c r="Q9489" t="str">
        <f t="shared" si="151"/>
        <v>3-Small C&amp;I</v>
      </c>
    </row>
    <row r="9490" spans="1:17" ht="1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ht="1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ht="1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3539.5100000000002</v>
      </c>
      <c r="P9492">
        <v>27980</v>
      </c>
      <c r="Q9492" t="str">
        <f t="shared" si="151"/>
        <v>3-Small C&amp;I</v>
      </c>
    </row>
    <row r="9493" spans="1:17" ht="1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5595.5500000000002</v>
      </c>
      <c r="P9493">
        <v>56070</v>
      </c>
      <c r="Q9493" t="str">
        <f t="shared" si="151"/>
        <v>4-Medium C&amp;I</v>
      </c>
    </row>
    <row r="9494" spans="1:17" ht="1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1405.8499999999999</v>
      </c>
      <c r="P9494">
        <v>4742</v>
      </c>
      <c r="Q9494" t="str">
        <f t="shared" si="151"/>
        <v>3-Small C&amp;I</v>
      </c>
    </row>
    <row r="9495" spans="1:17" ht="1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ht="1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ht="1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6125.9200000000001</v>
      </c>
      <c r="P9497">
        <v>3025000</v>
      </c>
      <c r="Q9497" t="str">
        <f t="shared" si="151"/>
        <v>OTHER</v>
      </c>
    </row>
    <row r="9498" spans="1:17" ht="1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4132.6199999999999</v>
      </c>
      <c r="P9498">
        <v>57533</v>
      </c>
      <c r="Q9498" t="str">
        <f t="shared" si="151"/>
        <v>5-Large C&amp;I</v>
      </c>
    </row>
    <row r="9499" spans="1:17" ht="1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19781.970000000001</v>
      </c>
      <c r="P9499">
        <v>152782</v>
      </c>
      <c r="Q9499" t="str">
        <f t="shared" si="151"/>
        <v>3-Small C&amp;I</v>
      </c>
    </row>
    <row r="9500" spans="1:17" ht="1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402.97000000000003</v>
      </c>
      <c r="P9500">
        <v>2844</v>
      </c>
      <c r="Q9500" t="str">
        <f t="shared" si="151"/>
        <v>3-Small C&amp;I</v>
      </c>
    </row>
    <row r="9501" spans="1:17" ht="15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8615.9300000000003</v>
      </c>
      <c r="P9501">
        <v>67640</v>
      </c>
      <c r="Q9501" t="str">
        <f t="shared" si="151"/>
        <v>4-Medium C&amp;I</v>
      </c>
    </row>
    <row r="9502" spans="1:17" ht="15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ht="15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ht="15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5685.3000000000002</v>
      </c>
      <c r="P9504">
        <v>18506</v>
      </c>
      <c r="Q9504" t="str">
        <f t="shared" si="151"/>
        <v>3-Small C&amp;I</v>
      </c>
    </row>
    <row r="9505" spans="1:17" ht="15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7971.1999999999998</v>
      </c>
      <c r="P9505">
        <v>35883</v>
      </c>
      <c r="Q9505" t="str">
        <f t="shared" si="151"/>
        <v>2-Low Income Residential</v>
      </c>
    </row>
    <row r="9506" spans="1:17" ht="15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618.48000000000002</v>
      </c>
      <c r="P9506">
        <v>1962</v>
      </c>
      <c r="Q9506" t="str">
        <f t="shared" si="151"/>
        <v>3-Small C&amp;I</v>
      </c>
    </row>
    <row r="9507" spans="1:17" ht="15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1418995.5800000001</v>
      </c>
      <c r="P9507">
        <v>8388532</v>
      </c>
      <c r="Q9507" t="str">
        <f t="shared" si="151"/>
        <v>1-Residential</v>
      </c>
    </row>
    <row r="9508" spans="1:17" ht="15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7435.6700000000001</v>
      </c>
      <c r="P9508">
        <v>119641</v>
      </c>
      <c r="Q9508" t="str">
        <f t="shared" si="151"/>
        <v>2-Low Income Residential</v>
      </c>
    </row>
    <row r="9509" spans="1:17" ht="15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2155.0900000000001</v>
      </c>
      <c r="P9509">
        <v>22115</v>
      </c>
      <c r="Q9509" t="str">
        <f t="shared" si="151"/>
        <v>3-Small C&amp;I</v>
      </c>
    </row>
    <row r="9510" spans="1:17" ht="15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200.86000000000001</v>
      </c>
      <c r="P9510">
        <v>1343</v>
      </c>
      <c r="Q9510" t="str">
        <f t="shared" si="151"/>
        <v>3-Small C&amp;I</v>
      </c>
    </row>
    <row r="9511" spans="1:17" ht="15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93.609999999999999</v>
      </c>
      <c r="P9511">
        <v>102</v>
      </c>
      <c r="Q9511" t="str">
        <f t="shared" si="151"/>
        <v>1-Residential</v>
      </c>
    </row>
    <row r="9512" spans="1:17" ht="15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ht="15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ht="15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8348.5799999999999</v>
      </c>
      <c r="P9514">
        <v>26990</v>
      </c>
      <c r="Q9514" t="str">
        <f t="shared" si="151"/>
        <v>3-Small C&amp;I</v>
      </c>
    </row>
    <row r="9515" spans="1:17" ht="15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7735.0100000000002</v>
      </c>
      <c r="P9515">
        <v>20232</v>
      </c>
      <c r="Q9515" t="str">
        <f t="shared" si="151"/>
        <v>4-Medium C&amp;I</v>
      </c>
    </row>
    <row r="9516" spans="1:17" ht="15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10.289999999999999</v>
      </c>
      <c r="P9516">
        <v>22</v>
      </c>
      <c r="Q9516" t="str">
        <f t="shared" si="151"/>
        <v>Street</v>
      </c>
    </row>
    <row r="9517" spans="1:17" ht="15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237.72999999999999</v>
      </c>
      <c r="P9517">
        <v>1409</v>
      </c>
      <c r="Q9517" t="str">
        <f t="shared" si="151"/>
        <v>3-Small C&amp;I</v>
      </c>
    </row>
    <row r="9518" spans="1:17" ht="15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79180.169999999998</v>
      </c>
      <c r="P9518">
        <v>881555</v>
      </c>
      <c r="Q9518" t="str">
        <f t="shared" si="151"/>
        <v>5-Large C&amp;I</v>
      </c>
    </row>
    <row r="9519" spans="1:17" ht="15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5183.9700000000003</v>
      </c>
      <c r="P9519">
        <v>31268</v>
      </c>
      <c r="Q9519" t="str">
        <f t="shared" si="151"/>
        <v>1-Residential</v>
      </c>
    </row>
    <row r="9520" spans="1:17" ht="15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230405.20000000001</v>
      </c>
      <c r="P9520">
        <v>1728361</v>
      </c>
      <c r="Q9520" t="str">
        <f t="shared" si="151"/>
        <v>3-Small C&amp;I</v>
      </c>
    </row>
    <row r="9521" spans="1:17" ht="15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262.17000000000002</v>
      </c>
      <c r="P9521">
        <v>1664</v>
      </c>
      <c r="Q9521" t="str">
        <f t="shared" si="151"/>
        <v>3-Small C&amp;I</v>
      </c>
    </row>
    <row r="9522" spans="1:17" ht="15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574.53999999999996</v>
      </c>
      <c r="P9522">
        <v>3639</v>
      </c>
      <c r="Q9522" t="str">
        <f t="shared" si="151"/>
        <v>3-Small C&amp;I</v>
      </c>
    </row>
    <row r="9523" spans="1:17" ht="15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ht="15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ht="15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15.050000000000001</v>
      </c>
      <c r="P9525">
        <v>18</v>
      </c>
      <c r="Q9525" t="str">
        <f t="shared" si="151"/>
        <v>3-Small C&amp;I</v>
      </c>
    </row>
    <row r="9526" spans="1:17" ht="15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724.42999999999995</v>
      </c>
      <c r="P9526">
        <v>1640</v>
      </c>
      <c r="Q9526" t="str">
        <f t="shared" si="151"/>
        <v>4-Medium C&amp;I</v>
      </c>
    </row>
    <row r="9527" spans="1:17" ht="15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5738.8699999999999</v>
      </c>
      <c r="P9527">
        <v>54867</v>
      </c>
      <c r="Q9527" t="str">
        <f t="shared" si="151"/>
        <v>5-Large C&amp;I</v>
      </c>
    </row>
    <row r="9528" spans="1:17" ht="15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17.539999999999999</v>
      </c>
      <c r="P9528">
        <v>59</v>
      </c>
      <c r="Q9528" t="str">
        <f t="shared" si="151"/>
        <v>3-Small C&amp;I</v>
      </c>
    </row>
    <row r="9529" spans="1:17" ht="15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6982.6199999999999</v>
      </c>
      <c r="P9529">
        <v>16758</v>
      </c>
      <c r="Q9529" t="str">
        <f t="shared" si="151"/>
        <v>Street</v>
      </c>
    </row>
    <row r="9530" spans="1:17" ht="15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ht="15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ht="15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ht="15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671.27999999999997</v>
      </c>
      <c r="P9533">
        <v>11021</v>
      </c>
      <c r="Q9533" t="str">
        <f t="shared" si="151"/>
        <v>2-Low Income Residential</v>
      </c>
    </row>
    <row r="9534" spans="1:17" ht="15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13.140000000000001</v>
      </c>
      <c r="P9534">
        <v>32</v>
      </c>
      <c r="Q9534" t="str">
        <f t="shared" si="151"/>
        <v>Street</v>
      </c>
    </row>
    <row r="9535" spans="1:17" ht="15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32.219999999999999</v>
      </c>
      <c r="P9535">
        <v>144</v>
      </c>
      <c r="Q9535" t="str">
        <f t="shared" si="151"/>
        <v>Street</v>
      </c>
    </row>
    <row r="9536" spans="1:17" ht="15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ht="15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76512.729999999996</v>
      </c>
      <c r="P9537">
        <v>180442</v>
      </c>
      <c r="Q9537" t="str">
        <f t="shared" si="151"/>
        <v>1-Residential</v>
      </c>
    </row>
    <row r="9538" spans="1:17" ht="15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46970.260000000002</v>
      </c>
      <c r="P9538">
        <v>675510</v>
      </c>
      <c r="Q9538" t="str">
        <f t="shared" si="151"/>
        <v>3-Small C&amp;I</v>
      </c>
    </row>
    <row r="9539" spans="1:17" ht="15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ht="15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22940.299999999999</v>
      </c>
      <c r="P9540">
        <v>84076</v>
      </c>
      <c r="Q9540" t="str">
        <f t="shared" si="151"/>
        <v>2-Low Income Residential</v>
      </c>
    </row>
    <row r="9541" spans="1:17" ht="15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ht="15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ht="15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189.94999999999999</v>
      </c>
      <c r="P9543">
        <v>433</v>
      </c>
      <c r="Q9543" t="str">
        <f t="shared" si="151"/>
        <v>3-Small C&amp;I</v>
      </c>
    </row>
    <row r="9544" spans="1:17" ht="15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ht="15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21635.610000000001</v>
      </c>
      <c r="P9545">
        <v>37242</v>
      </c>
      <c r="Q9545" t="str">
        <f t="shared" si="152" ref="Q9545:Q9608">VLOOKUP(TRIM(J9545),S:T,2,FALSE)</f>
        <v>Street</v>
      </c>
    </row>
    <row r="9546" spans="1:17" ht="15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25895.389999999999</v>
      </c>
      <c r="P9546">
        <v>73129</v>
      </c>
      <c r="Q9546" t="str">
        <f t="shared" si="152"/>
        <v>Street</v>
      </c>
    </row>
    <row r="9547" spans="1:17" ht="15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2"/>
        <v>OTHER</v>
      </c>
    </row>
    <row r="9548" spans="1:17" ht="15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2"/>
        <v>1-Residential</v>
      </c>
    </row>
    <row r="9549" spans="1:17" ht="15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2"/>
        <v>2-Low Income Residential</v>
      </c>
    </row>
    <row r="9550" spans="1:17" ht="15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si="152"/>
        <v>3-Small C&amp;I</v>
      </c>
    </row>
    <row r="9551" spans="1:17" ht="15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56790.300000000003</v>
      </c>
      <c r="P9551">
        <v>382315</v>
      </c>
      <c r="Q9551" t="str">
        <f t="shared" si="152"/>
        <v>3-Small C&amp;I</v>
      </c>
    </row>
    <row r="9552" spans="1:17" ht="15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439603.34999999998</v>
      </c>
      <c r="P9552">
        <v>1271730</v>
      </c>
      <c r="Q9552" t="str">
        <f t="shared" si="152"/>
        <v>1-Residential</v>
      </c>
    </row>
    <row r="9553" spans="1:17" ht="15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ht="15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ht="15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286.76999999999998</v>
      </c>
      <c r="P9555">
        <v>1282</v>
      </c>
      <c r="Q9555" t="str">
        <f t="shared" si="152"/>
        <v>2-Low Income Residential</v>
      </c>
    </row>
    <row r="9556" spans="1:17" ht="15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27179.779999999999</v>
      </c>
      <c r="P9556">
        <v>84004</v>
      </c>
      <c r="Q9556" t="str">
        <f t="shared" si="152"/>
        <v>3-Small C&amp;I</v>
      </c>
    </row>
    <row r="9557" spans="1:17" ht="15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-101618.96000000001</v>
      </c>
      <c r="P9557">
        <v>740704</v>
      </c>
      <c r="Q9557" t="str">
        <f t="shared" si="152"/>
        <v>3-Small C&amp;I</v>
      </c>
    </row>
    <row r="9558" spans="1:17" ht="15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2465218.4100000001</v>
      </c>
      <c r="P9558">
        <v>8407264</v>
      </c>
      <c r="Q9558" t="str">
        <f t="shared" si="152"/>
        <v>3-Small C&amp;I</v>
      </c>
    </row>
    <row r="9559" spans="1:17" ht="15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56874.919999999998</v>
      </c>
      <c r="P9559">
        <v>227802</v>
      </c>
      <c r="Q9559" t="str">
        <f t="shared" si="152"/>
        <v>3-Small C&amp;I</v>
      </c>
    </row>
    <row r="9560" spans="1:17" ht="15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271816.82000000001</v>
      </c>
      <c r="P9560">
        <v>919285</v>
      </c>
      <c r="Q9560" t="str">
        <f t="shared" si="152"/>
        <v>4-Medium C&amp;I</v>
      </c>
    </row>
    <row r="9561" spans="1:17" ht="15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ht="15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ht="15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ht="15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ht="15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ht="15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244225.67999999999</v>
      </c>
      <c r="P9566">
        <v>744459</v>
      </c>
      <c r="Q9566" t="str">
        <f t="shared" si="152"/>
        <v>4-Medium C&amp;I</v>
      </c>
    </row>
    <row r="9567" spans="1:17" ht="15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ht="15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179012.89000000001</v>
      </c>
      <c r="P9568">
        <v>350166</v>
      </c>
      <c r="Q9568" t="str">
        <f t="shared" si="152"/>
        <v>Street</v>
      </c>
    </row>
    <row r="9569" spans="1:17" ht="15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ht="15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993.65999999999997</v>
      </c>
      <c r="P9570">
        <v>7749</v>
      </c>
      <c r="Q9570" t="str">
        <f t="shared" si="152"/>
        <v>3-Small C&amp;I</v>
      </c>
    </row>
    <row r="9571" spans="1:17" ht="15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4366.4499999999998</v>
      </c>
      <c r="P9571">
        <v>13760</v>
      </c>
      <c r="Q9571" t="str">
        <f t="shared" si="152"/>
        <v>5-Large C&amp;I</v>
      </c>
    </row>
    <row r="9572" spans="1:17" ht="15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3476372.7400000002</v>
      </c>
      <c r="P9572">
        <v>10426173</v>
      </c>
      <c r="Q9572" t="str">
        <f t="shared" si="152"/>
        <v>5-Large C&amp;I</v>
      </c>
    </row>
    <row r="9573" spans="1:17" ht="15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ht="15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493401.78000000003</v>
      </c>
      <c r="P9574">
        <v>3086466</v>
      </c>
      <c r="Q9574" t="str">
        <f t="shared" si="152"/>
        <v>1-Residential</v>
      </c>
    </row>
    <row r="9575" spans="1:17" ht="15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531.46000000000004</v>
      </c>
      <c r="P9575">
        <v>10885</v>
      </c>
      <c r="Q9575" t="str">
        <f t="shared" si="152"/>
        <v>OTHER</v>
      </c>
    </row>
    <row r="9576" spans="1:17" ht="15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ht="15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58339.589999999997</v>
      </c>
      <c r="P9577">
        <v>401315</v>
      </c>
      <c r="Q9577" t="str">
        <f t="shared" si="152"/>
        <v>3-Small C&amp;I</v>
      </c>
    </row>
    <row r="9578" spans="1:17" ht="15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178962.76999999999</v>
      </c>
      <c r="P9578">
        <v>2106290</v>
      </c>
      <c r="Q9578" t="str">
        <f t="shared" si="152"/>
        <v>3-Small C&amp;I</v>
      </c>
    </row>
    <row r="9579" spans="1:17" ht="15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ht="15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ht="15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809515.79000000004</v>
      </c>
      <c r="P9581">
        <v>8175666</v>
      </c>
      <c r="Q9581" t="str">
        <f t="shared" si="152"/>
        <v>4-Medium C&amp;I</v>
      </c>
    </row>
    <row r="9582" spans="1:17" ht="15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ht="15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338772.65999999997</v>
      </c>
      <c r="P9583">
        <v>1512858</v>
      </c>
      <c r="Q9583" t="str">
        <f t="shared" si="152"/>
        <v>3-Small C&amp;I</v>
      </c>
    </row>
    <row r="9584" spans="1:17" ht="15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93.700000000000003</v>
      </c>
      <c r="P9584">
        <v>292</v>
      </c>
      <c r="Q9584" t="str">
        <f t="shared" si="152"/>
        <v>3-Small C&amp;I</v>
      </c>
    </row>
    <row r="9585" spans="1:17" ht="15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49.780000000000001</v>
      </c>
      <c r="P9585">
        <v>111</v>
      </c>
      <c r="Q9585" t="str">
        <f t="shared" si="152"/>
        <v>3-Small C&amp;I</v>
      </c>
    </row>
    <row r="9586" spans="1:17" ht="15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2063.8400000000001</v>
      </c>
      <c r="P9586">
        <v>7200</v>
      </c>
      <c r="Q9586" t="str">
        <f t="shared" si="152"/>
        <v>4-Medium C&amp;I</v>
      </c>
    </row>
    <row r="9587" spans="1:17" ht="15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ht="15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4156.1800000000003</v>
      </c>
      <c r="P9588">
        <v>9613</v>
      </c>
      <c r="Q9588" t="str">
        <f t="shared" si="152"/>
        <v>Street</v>
      </c>
    </row>
    <row r="9589" spans="1:17" ht="15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6102.8699999999999</v>
      </c>
      <c r="P9589">
        <v>12118</v>
      </c>
      <c r="Q9589" t="str">
        <f t="shared" si="152"/>
        <v>Street</v>
      </c>
    </row>
    <row r="9590" spans="1:17" ht="15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17633.549999999999</v>
      </c>
      <c r="P9590">
        <v>66478</v>
      </c>
      <c r="Q9590" t="str">
        <f t="shared" si="152"/>
        <v>Street</v>
      </c>
    </row>
    <row r="9591" spans="1:17" ht="15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6572.7600000000002</v>
      </c>
      <c r="P9591">
        <v>22400</v>
      </c>
      <c r="Q9591" t="str">
        <f t="shared" si="152"/>
        <v>5-Large C&amp;I</v>
      </c>
    </row>
    <row r="9592" spans="1:17" ht="15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975400.81999999995</v>
      </c>
      <c r="P9592">
        <v>3003472</v>
      </c>
      <c r="Q9592" t="str">
        <f t="shared" si="152"/>
        <v>5-Large C&amp;I</v>
      </c>
    </row>
    <row r="9593" spans="1:17" ht="15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ht="15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530630.79000000004</v>
      </c>
      <c r="P9594">
        <v>4208594</v>
      </c>
      <c r="Q9594" t="str">
        <f t="shared" si="152"/>
        <v>3-Small C&amp;I</v>
      </c>
    </row>
    <row r="9595" spans="1:17" ht="15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44.270000000000003</v>
      </c>
      <c r="P9595">
        <v>300</v>
      </c>
      <c r="Q9595" t="str">
        <f t="shared" si="152"/>
        <v>3-Small C&amp;I</v>
      </c>
    </row>
    <row r="9596" spans="1:17" ht="15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1593079.6699999999</v>
      </c>
      <c r="P9596">
        <v>14533686</v>
      </c>
      <c r="Q9596" t="str">
        <f t="shared" si="152"/>
        <v>4-Medium C&amp;I</v>
      </c>
    </row>
    <row r="9597" spans="1:17" ht="15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ht="15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50942.690000000002</v>
      </c>
      <c r="P9598">
        <v>92419</v>
      </c>
      <c r="Q9598" t="str">
        <f t="shared" si="152"/>
        <v>Street</v>
      </c>
    </row>
    <row r="9599" spans="1:17" ht="15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59869.379999999997</v>
      </c>
      <c r="P9599">
        <v>79966</v>
      </c>
      <c r="Q9599" t="str">
        <f t="shared" si="152"/>
        <v>Street</v>
      </c>
    </row>
    <row r="9600" spans="1:17" ht="15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ht="15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71168.610000000001</v>
      </c>
      <c r="P9601">
        <v>122453</v>
      </c>
      <c r="Q9601" t="str">
        <f t="shared" si="152"/>
        <v>Street</v>
      </c>
    </row>
    <row r="9602" spans="1:17" ht="15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943.79999999999995</v>
      </c>
      <c r="P9602">
        <v>1468</v>
      </c>
      <c r="Q9602" t="str">
        <f t="shared" si="152"/>
        <v>Street</v>
      </c>
    </row>
    <row r="9603" spans="1:17" ht="15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ht="15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ht="15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805.19000000000005</v>
      </c>
      <c r="P9605">
        <v>2189</v>
      </c>
      <c r="Q9605" t="str">
        <f t="shared" si="152"/>
        <v>Street</v>
      </c>
    </row>
    <row r="9606" spans="1:17" ht="15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ht="15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318.73000000000002</v>
      </c>
      <c r="P9607">
        <v>772</v>
      </c>
      <c r="Q9607" t="str">
        <f t="shared" si="152"/>
        <v>3-Small C&amp;I</v>
      </c>
    </row>
    <row r="9608" spans="1:17" ht="15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ht="15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3" ref="Q9609:Q9672">VLOOKUP(TRIM(J9609),S:T,2,FALSE)</f>
        <v>Street</v>
      </c>
    </row>
    <row r="9610" spans="1:17" ht="15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3"/>
        <v>Street</v>
      </c>
    </row>
    <row r="9611" spans="1:17" ht="15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1803.4100000000001</v>
      </c>
      <c r="P9611">
        <v>4056</v>
      </c>
      <c r="Q9611" t="str">
        <f t="shared" si="153"/>
        <v>Street</v>
      </c>
    </row>
    <row r="9612" spans="1:17" ht="15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323975.97999999998</v>
      </c>
      <c r="P9612">
        <v>2491454</v>
      </c>
      <c r="Q9612" t="str">
        <f t="shared" si="153"/>
        <v>Street</v>
      </c>
    </row>
    <row r="9613" spans="1:17" ht="15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349.92000000000002</v>
      </c>
      <c r="P9613">
        <v>1823</v>
      </c>
      <c r="Q9613" t="str">
        <f t="shared" si="153"/>
        <v>3-Small C&amp;I</v>
      </c>
    </row>
    <row r="9614" spans="1:17" ht="15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si="153"/>
        <v>Street</v>
      </c>
    </row>
    <row r="9615" spans="1:17" ht="15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ht="15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ht="15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ht="15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882.78999999999996</v>
      </c>
      <c r="P9618">
        <v>4897</v>
      </c>
      <c r="Q9618" t="str">
        <f t="shared" si="153"/>
        <v>3-Small C&amp;I</v>
      </c>
    </row>
    <row r="9619" spans="1:17" ht="15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ht="15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7297.3400000000001</v>
      </c>
      <c r="P9620">
        <v>17472</v>
      </c>
      <c r="Q9620" t="str">
        <f t="shared" si="153"/>
        <v>1-Residential</v>
      </c>
    </row>
    <row r="9621" spans="1:17" ht="15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2398.8800000000001</v>
      </c>
      <c r="P9621">
        <v>7757</v>
      </c>
      <c r="Q9621" t="str">
        <f t="shared" si="153"/>
        <v>3-Small C&amp;I</v>
      </c>
    </row>
    <row r="9622" spans="1:17" ht="15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ht="15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4095.6900000000001</v>
      </c>
      <c r="P9623">
        <v>15125</v>
      </c>
      <c r="Q9623" t="str">
        <f t="shared" si="153"/>
        <v>2-Low Income Residential</v>
      </c>
    </row>
    <row r="9624" spans="1:17" ht="15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91.409999999999997</v>
      </c>
      <c r="P9624">
        <v>155</v>
      </c>
      <c r="Q9624" t="str">
        <f t="shared" si="153"/>
        <v>Street</v>
      </c>
    </row>
    <row r="9625" spans="1:17" ht="15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750.46000000000004</v>
      </c>
      <c r="P9625">
        <v>1311</v>
      </c>
      <c r="Q9625" t="str">
        <f t="shared" si="153"/>
        <v>Street</v>
      </c>
    </row>
    <row r="9626" spans="1:17" ht="15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102.18000000000001</v>
      </c>
      <c r="P9626">
        <v>401</v>
      </c>
      <c r="Q9626" t="str">
        <f t="shared" si="153"/>
        <v>Street</v>
      </c>
    </row>
    <row r="9627" spans="1:17" ht="15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ht="15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277033.77000000002</v>
      </c>
      <c r="P9628">
        <v>6706409</v>
      </c>
      <c r="Q9628" t="str">
        <f t="shared" si="153"/>
        <v>2-Low Income Residential</v>
      </c>
    </row>
    <row r="9629" spans="1:17" ht="15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2479.3400000000001</v>
      </c>
      <c r="P9629">
        <v>19012</v>
      </c>
      <c r="Q9629" t="str">
        <f t="shared" si="153"/>
        <v>3-Small C&amp;I</v>
      </c>
    </row>
    <row r="9630" spans="1:17" ht="15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1339.6300000000001</v>
      </c>
      <c r="P9630">
        <v>2248</v>
      </c>
      <c r="Q9630" t="str">
        <f t="shared" si="153"/>
        <v>Street</v>
      </c>
    </row>
    <row r="9631" spans="1:17" ht="15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1468.8299999999999</v>
      </c>
      <c r="P9631">
        <v>1806</v>
      </c>
      <c r="Q9631" t="str">
        <f t="shared" si="153"/>
        <v>Street</v>
      </c>
    </row>
    <row r="9632" spans="1:17" ht="15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8352.2700000000004</v>
      </c>
      <c r="P9632">
        <v>12123</v>
      </c>
      <c r="Q9632" t="str">
        <f t="shared" si="153"/>
        <v>Street</v>
      </c>
    </row>
    <row r="9633" spans="1:17" ht="15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8.2300000000000004</v>
      </c>
      <c r="P9633">
        <v>9</v>
      </c>
      <c r="Q9633" t="str">
        <f t="shared" si="153"/>
        <v>3-Small C&amp;I</v>
      </c>
    </row>
    <row r="9634" spans="1:17" ht="15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ht="15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ht="15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ht="15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ht="15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5147.2200000000003</v>
      </c>
      <c r="P9638">
        <v>14520</v>
      </c>
      <c r="Q9638" t="str">
        <f t="shared" si="153"/>
        <v>4-Medium C&amp;I</v>
      </c>
    </row>
    <row r="9639" spans="1:17" ht="15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ht="15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2503.5599999999999</v>
      </c>
      <c r="P9640">
        <v>19850</v>
      </c>
      <c r="Q9640" t="str">
        <f t="shared" si="153"/>
        <v>3-Small C&amp;I</v>
      </c>
    </row>
    <row r="9641" spans="1:17" ht="15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ht="15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5343.4700000000003</v>
      </c>
      <c r="P9642">
        <v>17853</v>
      </c>
      <c r="Q9642" t="str">
        <f t="shared" si="153"/>
        <v>3-Small C&amp;I</v>
      </c>
    </row>
    <row r="9643" spans="1:17" ht="15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ht="15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844.23000000000002</v>
      </c>
      <c r="P9644">
        <v>6540</v>
      </c>
      <c r="Q9644" t="str">
        <f t="shared" si="153"/>
        <v>3-Small C&amp;I</v>
      </c>
    </row>
    <row r="9645" spans="1:17" ht="15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ht="15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7709.0900000000001</v>
      </c>
      <c r="P9646">
        <v>3034701</v>
      </c>
      <c r="Q9646" t="str">
        <f t="shared" si="153"/>
        <v>OTHER</v>
      </c>
    </row>
    <row r="9647" spans="1:17" ht="15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3887.4699999999998</v>
      </c>
      <c r="P9647">
        <v>52216</v>
      </c>
      <c r="Q9647" t="str">
        <f t="shared" si="153"/>
        <v>5-Large C&amp;I</v>
      </c>
    </row>
    <row r="9648" spans="1:17" ht="15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22456.169999999998</v>
      </c>
      <c r="P9648">
        <v>177057</v>
      </c>
      <c r="Q9648" t="str">
        <f t="shared" si="153"/>
        <v>3-Small C&amp;I</v>
      </c>
    </row>
    <row r="9649" spans="1:17" ht="15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ht="15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18258.049999999999</v>
      </c>
      <c r="P9650">
        <v>180280</v>
      </c>
      <c r="Q9650" t="str">
        <f t="shared" si="153"/>
        <v>4-Medium C&amp;I</v>
      </c>
    </row>
    <row r="9651" spans="1:17" ht="15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482830.03999999998</v>
      </c>
      <c r="P9651">
        <v>1361396</v>
      </c>
      <c r="Q9651" t="str">
        <f t="shared" si="153"/>
        <v>1-Residential</v>
      </c>
    </row>
    <row r="9652" spans="1:17" ht="15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1270.4200000000001</v>
      </c>
      <c r="P9652">
        <v>3575</v>
      </c>
      <c r="Q9652" t="str">
        <f t="shared" si="153"/>
        <v>1-Residential</v>
      </c>
    </row>
    <row r="9653" spans="1:17" ht="15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4674.9499999999998</v>
      </c>
      <c r="P9653">
        <v>15084</v>
      </c>
      <c r="Q9653" t="str">
        <f t="shared" si="153"/>
        <v>3-Small C&amp;I</v>
      </c>
    </row>
    <row r="9654" spans="1:17" ht="15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ht="15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530.97000000000003</v>
      </c>
      <c r="P9655">
        <v>1657</v>
      </c>
      <c r="Q9655" t="str">
        <f t="shared" si="153"/>
        <v>3-Small C&amp;I</v>
      </c>
    </row>
    <row r="9656" spans="1:17" ht="15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ht="15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7235.9700000000003</v>
      </c>
      <c r="P9657">
        <v>110875</v>
      </c>
      <c r="Q9657" t="str">
        <f t="shared" si="153"/>
        <v>2-Low Income Residential</v>
      </c>
    </row>
    <row r="9658" spans="1:17" ht="15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2320.1100000000001</v>
      </c>
      <c r="P9658">
        <v>19625</v>
      </c>
      <c r="Q9658" t="str">
        <f t="shared" si="153"/>
        <v>3-Small C&amp;I</v>
      </c>
    </row>
    <row r="9659" spans="1:17" ht="15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657.20000000000005</v>
      </c>
      <c r="P9659">
        <v>4564</v>
      </c>
      <c r="Q9659" t="str">
        <f t="shared" si="153"/>
        <v>3-Small C&amp;I</v>
      </c>
    </row>
    <row r="9660" spans="1:17" ht="15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ht="15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ht="15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ht="15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4945.5100000000002</v>
      </c>
      <c r="P9663">
        <v>15447</v>
      </c>
      <c r="Q9663" t="str">
        <f t="shared" si="153"/>
        <v>3-Small C&amp;I</v>
      </c>
    </row>
    <row r="9664" spans="1:17" ht="15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5451.3999999999996</v>
      </c>
      <c r="P9664">
        <v>18725</v>
      </c>
      <c r="Q9664" t="str">
        <f t="shared" si="153"/>
        <v>4-Medium C&amp;I</v>
      </c>
    </row>
    <row r="9665" spans="1:17" ht="15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ht="15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ht="15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83182.630000000005</v>
      </c>
      <c r="P9667">
        <v>876422</v>
      </c>
      <c r="Q9667" t="str">
        <f t="shared" si="153"/>
        <v>5-Large C&amp;I</v>
      </c>
    </row>
    <row r="9668" spans="1:17" ht="15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ht="15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220726.07999999999</v>
      </c>
      <c r="P9669">
        <v>1642997</v>
      </c>
      <c r="Q9669" t="str">
        <f t="shared" si="153"/>
        <v>3-Small C&amp;I</v>
      </c>
    </row>
    <row r="9670" spans="1:17" ht="15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ht="15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40.109999999999999</v>
      </c>
      <c r="P9671">
        <v>543</v>
      </c>
      <c r="Q9671" t="str">
        <f t="shared" si="153"/>
        <v>3-Small C&amp;I</v>
      </c>
    </row>
    <row r="9672" spans="1:17" ht="15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5521.1400000000003</v>
      </c>
      <c r="P9672">
        <v>38537</v>
      </c>
      <c r="Q9672" t="str">
        <f t="shared" si="153"/>
        <v>3-Small C&amp;I</v>
      </c>
    </row>
    <row r="9673" spans="1:17" ht="15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4" ref="Q9673:Q9736">VLOOKUP(TRIM(J9673),S:T,2,FALSE)</f>
        <v>4-Medium C&amp;I</v>
      </c>
    </row>
    <row r="9674" spans="1:17" ht="15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4"/>
        <v>3-Small C&amp;I</v>
      </c>
    </row>
    <row r="9675" spans="1:17" ht="15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727.23000000000002</v>
      </c>
      <c r="P9675">
        <v>2280</v>
      </c>
      <c r="Q9675" t="str">
        <f t="shared" si="154"/>
        <v>4-Medium C&amp;I</v>
      </c>
    </row>
    <row r="9676" spans="1:17" ht="15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4"/>
        <v>5-Large C&amp;I</v>
      </c>
    </row>
    <row r="9677" spans="1:17" ht="15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4"/>
        <v>3-Small C&amp;I</v>
      </c>
    </row>
    <row r="9678" spans="1:17" ht="15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si="154"/>
        <v>Street</v>
      </c>
    </row>
    <row r="9679" spans="1:17" ht="15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ht="15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3944.4699999999998</v>
      </c>
      <c r="P9680">
        <v>10887</v>
      </c>
      <c r="Q9680" t="str">
        <f t="shared" si="154"/>
        <v>1-Residential</v>
      </c>
    </row>
    <row r="9681" spans="1:17" ht="15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20981.470000000001</v>
      </c>
      <c r="P9681">
        <v>122066</v>
      </c>
      <c r="Q9681" t="str">
        <f t="shared" si="154"/>
        <v>1-Residential</v>
      </c>
    </row>
    <row r="9682" spans="1:17" ht="15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685.47000000000003</v>
      </c>
      <c r="P9682">
        <v>10849</v>
      </c>
      <c r="Q9682" t="str">
        <f t="shared" si="154"/>
        <v>2-Low Income Residential</v>
      </c>
    </row>
    <row r="9683" spans="1:17" ht="15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ht="15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32.920000000000002</v>
      </c>
      <c r="P9684">
        <v>132</v>
      </c>
      <c r="Q9684" t="str">
        <f t="shared" si="154"/>
        <v>Street</v>
      </c>
    </row>
    <row r="9685" spans="1:17" ht="15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ht="15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61008.300000000003</v>
      </c>
      <c r="P9686">
        <v>156246</v>
      </c>
      <c r="Q9686" t="str">
        <f t="shared" si="154"/>
        <v>1-Residential</v>
      </c>
    </row>
    <row r="9687" spans="1:17" ht="15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-166878.35000000001</v>
      </c>
      <c r="P9687">
        <v>603999</v>
      </c>
      <c r="Q9687" t="str">
        <f t="shared" si="154"/>
        <v>3-Small C&amp;I</v>
      </c>
    </row>
    <row r="9688" spans="1:17" ht="15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ht="15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20192.700000000001</v>
      </c>
      <c r="P9689">
        <v>80968</v>
      </c>
      <c r="Q9689" t="str">
        <f t="shared" si="154"/>
        <v>2-Low Income Residential</v>
      </c>
    </row>
    <row r="9690" spans="1:17" ht="15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124596.74000000001</v>
      </c>
      <c r="P9690">
        <v>383084</v>
      </c>
      <c r="Q9690" t="str">
        <f t="shared" si="154"/>
        <v>3-Small C&amp;I</v>
      </c>
    </row>
    <row r="9691" spans="1:17" ht="15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ht="15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136.06999999999999</v>
      </c>
      <c r="P9692">
        <v>296</v>
      </c>
      <c r="Q9692" t="str">
        <f t="shared" si="154"/>
        <v>3-Small C&amp;I</v>
      </c>
    </row>
    <row r="9693" spans="1:17" ht="15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7502.6899999999996</v>
      </c>
      <c r="P9693">
        <v>13680</v>
      </c>
      <c r="Q9693" t="str">
        <f t="shared" si="154"/>
        <v>Street</v>
      </c>
    </row>
    <row r="9694" spans="1:17" ht="15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19356.639999999999</v>
      </c>
      <c r="P9694">
        <v>34235</v>
      </c>
      <c r="Q9694" t="str">
        <f t="shared" si="154"/>
        <v>Street</v>
      </c>
    </row>
    <row r="9695" spans="1:17" ht="15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ht="15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13.880000000000001</v>
      </c>
      <c r="P9696">
        <v>54</v>
      </c>
      <c r="Q9696" t="str">
        <f t="shared" si="154"/>
        <v>OTHER</v>
      </c>
    </row>
    <row r="9697" spans="1:17" ht="15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ht="15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2051540.3100000001</v>
      </c>
      <c r="P9698">
        <v>43630008</v>
      </c>
      <c r="Q9698" t="str">
        <f t="shared" si="154"/>
        <v>2-Low Income Residential</v>
      </c>
    </row>
    <row r="9699" spans="1:17" ht="15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ht="15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60006.949999999997</v>
      </c>
      <c r="P9700">
        <v>396548</v>
      </c>
      <c r="Q9700" t="str">
        <f t="shared" si="154"/>
        <v>3-Small C&amp;I</v>
      </c>
    </row>
    <row r="9701" spans="1:17" ht="15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404378.29999999999</v>
      </c>
      <c r="P9701">
        <v>1160981</v>
      </c>
      <c r="Q9701" t="str">
        <f t="shared" si="154"/>
        <v>1-Residential</v>
      </c>
    </row>
    <row r="9702" spans="1:17" ht="15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-4.0099999999999998</v>
      </c>
      <c r="P9702">
        <v>-7</v>
      </c>
      <c r="Q9702" t="str">
        <f t="shared" si="154"/>
        <v>1-Residential</v>
      </c>
    </row>
    <row r="9703" spans="1:17" ht="15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1573147.0700000001</v>
      </c>
      <c r="P9703">
        <v>46623094</v>
      </c>
      <c r="Q9703" t="str">
        <f t="shared" si="154"/>
        <v>3-Small C&amp;I</v>
      </c>
    </row>
    <row r="9704" spans="1:17" ht="15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821.91999999999996</v>
      </c>
      <c r="P9704">
        <v>3709</v>
      </c>
      <c r="Q9704" t="str">
        <f t="shared" si="154"/>
        <v>2-Low Income Residential</v>
      </c>
    </row>
    <row r="9705" spans="1:17" ht="15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26942.060000000001</v>
      </c>
      <c r="P9705">
        <v>81457</v>
      </c>
      <c r="Q9705" t="str">
        <f t="shared" si="154"/>
        <v>3-Small C&amp;I</v>
      </c>
    </row>
    <row r="9706" spans="1:17" ht="15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ht="15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ht="15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-584.51999999999998</v>
      </c>
      <c r="P9708">
        <v>174778</v>
      </c>
      <c r="Q9708" t="str">
        <f t="shared" si="154"/>
        <v>3-Small C&amp;I</v>
      </c>
    </row>
    <row r="9709" spans="1:17" ht="15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ht="15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209.63999999999999</v>
      </c>
      <c r="P9710">
        <v>580</v>
      </c>
      <c r="Q9710" t="str">
        <f t="shared" si="154"/>
        <v>3-Small C&amp;I</v>
      </c>
    </row>
    <row r="9711" spans="1:17" ht="15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6158.1199999999999</v>
      </c>
      <c r="P9711">
        <v>15587</v>
      </c>
      <c r="Q9711" t="str">
        <f t="shared" si="154"/>
        <v>3-Small C&amp;I</v>
      </c>
    </row>
    <row r="9712" spans="1:17" ht="15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14105.309999999999</v>
      </c>
      <c r="P9712">
        <v>45520</v>
      </c>
      <c r="Q9712" t="str">
        <f t="shared" si="154"/>
        <v>4-Medium C&amp;I</v>
      </c>
    </row>
    <row r="9713" spans="1:17" ht="15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ht="15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182727.32999999999</v>
      </c>
      <c r="P9714">
        <v>702358</v>
      </c>
      <c r="Q9714" t="str">
        <f t="shared" si="154"/>
        <v>4-Medium C&amp;I</v>
      </c>
    </row>
    <row r="9715" spans="1:17" ht="15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249886.92000000001</v>
      </c>
      <c r="P9715">
        <v>891307</v>
      </c>
      <c r="Q9715" t="str">
        <f t="shared" si="154"/>
        <v>4-Medium C&amp;I</v>
      </c>
    </row>
    <row r="9716" spans="1:17" ht="15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99992.910000000003</v>
      </c>
      <c r="P9716">
        <v>208425</v>
      </c>
      <c r="Q9716" t="str">
        <f t="shared" si="154"/>
        <v>Street</v>
      </c>
    </row>
    <row r="9717" spans="1:17" ht="15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160136.89999999999</v>
      </c>
      <c r="P9717">
        <v>327146</v>
      </c>
      <c r="Q9717" t="str">
        <f t="shared" si="154"/>
        <v>Street</v>
      </c>
    </row>
    <row r="9718" spans="1:17" ht="15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347109.52000000002</v>
      </c>
      <c r="P9718">
        <v>1142104</v>
      </c>
      <c r="Q9718" t="str">
        <f t="shared" si="154"/>
        <v>Street</v>
      </c>
    </row>
    <row r="9719" spans="1:17" ht="15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ht="15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ht="15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3553334.6200000001</v>
      </c>
      <c r="P9721">
        <v>15782200</v>
      </c>
      <c r="Q9721" t="str">
        <f t="shared" si="154"/>
        <v>5-Large C&amp;I</v>
      </c>
    </row>
    <row r="9722" spans="1:17" ht="15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ht="15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491452.42999999999</v>
      </c>
      <c r="P9723">
        <v>3010544</v>
      </c>
      <c r="Q9723" t="str">
        <f t="shared" si="154"/>
        <v>1-Residential</v>
      </c>
    </row>
    <row r="9724" spans="1:17" ht="15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ht="15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ht="15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60131.620000000003</v>
      </c>
      <c r="P9726">
        <v>399385</v>
      </c>
      <c r="Q9726" t="str">
        <f t="shared" si="154"/>
        <v>3-Small C&amp;I</v>
      </c>
    </row>
    <row r="9727" spans="1:17" ht="15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ht="15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ht="15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ht="15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740654.52000000002</v>
      </c>
      <c r="P9730">
        <v>7181938</v>
      </c>
      <c r="Q9730" t="str">
        <f t="shared" si="154"/>
        <v>4-Medium C&amp;I</v>
      </c>
    </row>
    <row r="9731" spans="1:17" ht="15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480306.07000000001</v>
      </c>
      <c r="P9731">
        <v>4513354</v>
      </c>
      <c r="Q9731" t="str">
        <f t="shared" si="154"/>
        <v>4-Medium C&amp;I</v>
      </c>
    </row>
    <row r="9732" spans="1:17" ht="15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ht="15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94.489999999999995</v>
      </c>
      <c r="P9733">
        <v>292</v>
      </c>
      <c r="Q9733" t="str">
        <f t="shared" si="154"/>
        <v>3-Small C&amp;I</v>
      </c>
    </row>
    <row r="9734" spans="1:17" ht="15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39.899999999999999</v>
      </c>
      <c r="P9734">
        <v>94</v>
      </c>
      <c r="Q9734" t="str">
        <f t="shared" si="154"/>
        <v>3-Small C&amp;I</v>
      </c>
    </row>
    <row r="9735" spans="1:17" ht="15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ht="15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866686.58999999997</v>
      </c>
      <c r="P9736">
        <v>3102788</v>
      </c>
      <c r="Q9736" t="str">
        <f t="shared" si="154"/>
        <v>4-Medium C&amp;I</v>
      </c>
    </row>
    <row r="9737" spans="1:17" ht="15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5" ref="Q9737:Q9799">VLOOKUP(TRIM(J9737),S:T,2,FALSE)</f>
        <v>Street</v>
      </c>
    </row>
    <row r="9738" spans="1:17" ht="15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5348.2399999999998</v>
      </c>
      <c r="P9738">
        <v>11090</v>
      </c>
      <c r="Q9738" t="str">
        <f t="shared" si="155"/>
        <v>Street</v>
      </c>
    </row>
    <row r="9739" spans="1:17" ht="15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17403.709999999999</v>
      </c>
      <c r="P9739">
        <v>58928</v>
      </c>
      <c r="Q9739" t="str">
        <f t="shared" si="155"/>
        <v>Street</v>
      </c>
    </row>
    <row r="9740" spans="1:17" ht="15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5104.6700000000001</v>
      </c>
      <c r="P9740">
        <v>19000</v>
      </c>
      <c r="Q9740" t="str">
        <f t="shared" si="155"/>
        <v>5-Large C&amp;I</v>
      </c>
    </row>
    <row r="9741" spans="1:17" ht="15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758856.21999999997</v>
      </c>
      <c r="P9741">
        <v>3056072</v>
      </c>
      <c r="Q9741" t="str">
        <f t="shared" si="155"/>
        <v>5-Large C&amp;I</v>
      </c>
    </row>
    <row r="9742" spans="1:17" ht="15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si="155"/>
        <v>5-Large C&amp;I</v>
      </c>
    </row>
    <row r="9743" spans="1:17" ht="15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530078.47999999998</v>
      </c>
      <c r="P9743">
        <v>4032427</v>
      </c>
      <c r="Q9743" t="str">
        <f t="shared" si="155"/>
        <v>3-Small C&amp;I</v>
      </c>
    </row>
    <row r="9744" spans="1:17" ht="15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47.030000000000001</v>
      </c>
      <c r="P9744">
        <v>300</v>
      </c>
      <c r="Q9744" t="str">
        <f t="shared" si="155"/>
        <v>3-Small C&amp;I</v>
      </c>
    </row>
    <row r="9745" spans="1:17" ht="15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ht="15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1337.6600000000001</v>
      </c>
      <c r="P9746">
        <v>4286</v>
      </c>
      <c r="Q9746" t="str">
        <f t="shared" si="155"/>
        <v>3-Small C&amp;I</v>
      </c>
    </row>
    <row r="9747" spans="1:17" ht="15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48883.900000000001</v>
      </c>
      <c r="P9747">
        <v>83743</v>
      </c>
      <c r="Q9747" t="str">
        <f t="shared" si="155"/>
        <v>Street</v>
      </c>
    </row>
    <row r="9748" spans="1:17" ht="15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54902.610000000001</v>
      </c>
      <c r="P9748">
        <v>73182</v>
      </c>
      <c r="Q9748" t="str">
        <f t="shared" si="155"/>
        <v>Street</v>
      </c>
    </row>
    <row r="9749" spans="1:17" ht="15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ht="15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63951.660000000003</v>
      </c>
      <c r="P9750">
        <v>111392</v>
      </c>
      <c r="Q9750" t="str">
        <f t="shared" si="155"/>
        <v>Street</v>
      </c>
    </row>
    <row r="9751" spans="1:17" ht="15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929.36000000000001</v>
      </c>
      <c r="P9751">
        <v>1344</v>
      </c>
      <c r="Q9751" t="str">
        <f t="shared" si="155"/>
        <v>Street</v>
      </c>
    </row>
    <row r="9752" spans="1:17" ht="15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21224.529999999999</v>
      </c>
      <c r="P9752">
        <v>37889</v>
      </c>
      <c r="Q9752" t="str">
        <f t="shared" si="155"/>
        <v>Street</v>
      </c>
    </row>
    <row r="9753" spans="1:17" ht="15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53357.099999999999</v>
      </c>
      <c r="P9753">
        <v>176296</v>
      </c>
      <c r="Q9753" t="str">
        <f t="shared" si="155"/>
        <v>Street</v>
      </c>
    </row>
    <row r="9754" spans="1:17" ht="15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658.30999999999995</v>
      </c>
      <c r="P9754">
        <v>2001</v>
      </c>
      <c r="Q9754" t="str">
        <f t="shared" si="155"/>
        <v>Street</v>
      </c>
    </row>
    <row r="9755" spans="1:17" ht="15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12.880000000000001</v>
      </c>
      <c r="P9755">
        <v>18</v>
      </c>
      <c r="Q9755" t="str">
        <f t="shared" si="155"/>
        <v>3-Small C&amp;I</v>
      </c>
    </row>
    <row r="9756" spans="1:17" ht="15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291.99000000000001</v>
      </c>
      <c r="P9756">
        <v>761</v>
      </c>
      <c r="Q9756" t="str">
        <f t="shared" si="155"/>
        <v>3-Small C&amp;I</v>
      </c>
    </row>
    <row r="9757" spans="1:17" ht="15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547349.90000000002</v>
      </c>
      <c r="P9757">
        <v>870961</v>
      </c>
      <c r="Q9757" t="str">
        <f t="shared" si="155"/>
        <v>Street</v>
      </c>
    </row>
    <row r="9758" spans="1:17" ht="15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83414.889999999999</v>
      </c>
      <c r="P9758">
        <v>263798</v>
      </c>
      <c r="Q9758" t="str">
        <f t="shared" si="155"/>
        <v>Street</v>
      </c>
    </row>
    <row r="9759" spans="1:17" ht="15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ht="15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1822.5699999999999</v>
      </c>
      <c r="P9760">
        <v>3713</v>
      </c>
      <c r="Q9760" t="str">
        <f t="shared" si="155"/>
        <v>Street</v>
      </c>
    </row>
    <row r="9761" spans="1:17" ht="15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ht="15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ht="15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ht="15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ht="15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2124.8800000000001</v>
      </c>
      <c r="P9765">
        <v>481</v>
      </c>
      <c r="Q9765" t="str">
        <f t="shared" si="155"/>
        <v>Street</v>
      </c>
    </row>
    <row r="9766" spans="1:17" ht="15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1341.8399999999999</v>
      </c>
      <c r="P9766">
        <v>356</v>
      </c>
      <c r="Q9766" t="str">
        <f t="shared" si="155"/>
        <v>Street</v>
      </c>
    </row>
    <row r="9767" spans="1:17" ht="15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854.80999999999995</v>
      </c>
      <c r="P9767">
        <v>4611</v>
      </c>
      <c r="Q9767" t="str">
        <f t="shared" si="155"/>
        <v>3-Small C&amp;I</v>
      </c>
    </row>
    <row r="9768" spans="1:17" ht="15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ht="15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5796.2200000000003</v>
      </c>
      <c r="P9769">
        <v>14925</v>
      </c>
      <c r="Q9769" t="str">
        <f t="shared" si="155"/>
        <v>1-Residential</v>
      </c>
    </row>
    <row r="9770" spans="1:17" ht="15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2060.5999999999999</v>
      </c>
      <c r="P9770">
        <v>6500</v>
      </c>
      <c r="Q9770" t="str">
        <f t="shared" si="155"/>
        <v>3-Small C&amp;I</v>
      </c>
    </row>
    <row r="9771" spans="1:17" ht="15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ht="15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3890.4899999999998</v>
      </c>
      <c r="P9772">
        <v>15469</v>
      </c>
      <c r="Q9772" t="str">
        <f t="shared" si="155"/>
        <v>2-Low Income Residential</v>
      </c>
    </row>
    <row r="9773" spans="1:17" ht="15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90.129999999999995</v>
      </c>
      <c r="P9773">
        <v>143</v>
      </c>
      <c r="Q9773" t="str">
        <f t="shared" si="155"/>
        <v>Street</v>
      </c>
    </row>
    <row r="9774" spans="1:17" ht="15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672.35000000000002</v>
      </c>
      <c r="P9774">
        <v>1213</v>
      </c>
      <c r="Q9774" t="str">
        <f t="shared" si="155"/>
        <v>Street</v>
      </c>
    </row>
    <row r="9775" spans="1:17" ht="15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104.09999999999999</v>
      </c>
      <c r="P9775">
        <v>368</v>
      </c>
      <c r="Q9775" t="str">
        <f t="shared" si="155"/>
        <v>Street</v>
      </c>
    </row>
    <row r="9776" spans="1:17" ht="15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ht="15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272742.79999999999</v>
      </c>
      <c r="P9777">
        <v>6091834</v>
      </c>
      <c r="Q9777" t="str">
        <f t="shared" si="155"/>
        <v>2-Low Income Residential</v>
      </c>
    </row>
    <row r="9778" spans="1:17" ht="15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ht="15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ht="15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ht="15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8410.3400000000001</v>
      </c>
      <c r="P9781">
        <v>11108</v>
      </c>
      <c r="Q9781" t="str">
        <f t="shared" si="155"/>
        <v>Street</v>
      </c>
    </row>
    <row r="9782" spans="1:17" ht="15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8.3300000000000001</v>
      </c>
      <c r="P9782">
        <v>9</v>
      </c>
      <c r="Q9782" t="str">
        <f t="shared" si="155"/>
        <v>3-Small C&amp;I</v>
      </c>
    </row>
    <row r="9783" spans="1:17" ht="15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81.030000000000001</v>
      </c>
      <c r="P9783">
        <v>378</v>
      </c>
      <c r="Q9783" t="str">
        <f t="shared" si="155"/>
        <v>Street</v>
      </c>
    </row>
    <row r="9784" spans="1:17" ht="15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ht="15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167.22999999999999</v>
      </c>
      <c r="P9785">
        <v>472</v>
      </c>
      <c r="Q9785" t="str">
        <f t="shared" si="155"/>
        <v>1-Residential</v>
      </c>
    </row>
    <row r="9786" spans="1:17" ht="15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7282.7600000000002</v>
      </c>
      <c r="P9786">
        <v>24635</v>
      </c>
      <c r="Q9786" t="str">
        <f t="shared" si="155"/>
        <v>3-Small C&amp;I</v>
      </c>
    </row>
    <row r="9787" spans="1:17" ht="15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3316.6500000000001</v>
      </c>
      <c r="P9787">
        <v>11960</v>
      </c>
      <c r="Q9787" t="str">
        <f t="shared" si="155"/>
        <v>4-Medium C&amp;I</v>
      </c>
    </row>
    <row r="9788" spans="1:17" ht="15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36577.830000000002</v>
      </c>
      <c r="P9788">
        <v>170100</v>
      </c>
      <c r="Q9788" t="str">
        <f t="shared" si="155"/>
        <v>5-Large C&amp;I</v>
      </c>
    </row>
    <row r="9789" spans="1:17" ht="15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2753.8899999999999</v>
      </c>
      <c r="P9789">
        <v>20460</v>
      </c>
      <c r="Q9789" t="str">
        <f t="shared" si="155"/>
        <v>3-Small C&amp;I</v>
      </c>
    </row>
    <row r="9790" spans="1:17" ht="15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ht="15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2135.5900000000001</v>
      </c>
      <c r="P9791">
        <v>7166</v>
      </c>
      <c r="Q9791" t="str">
        <f t="shared" si="155"/>
        <v>3-Small C&amp;I</v>
      </c>
    </row>
    <row r="9792" spans="1:17" ht="15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ht="15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291.74000000000001</v>
      </c>
      <c r="P9793">
        <v>2298</v>
      </c>
      <c r="Q9793" t="str">
        <f t="shared" si="155"/>
        <v>3-Small C&amp;I</v>
      </c>
    </row>
    <row r="9794" spans="1:17" ht="15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11244.950000000001</v>
      </c>
      <c r="P9794">
        <v>43200</v>
      </c>
      <c r="Q9794" t="str">
        <f t="shared" si="155"/>
        <v>4-Medium C&amp;I</v>
      </c>
    </row>
    <row r="9795" spans="1:17" ht="15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ht="15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4383.0699999999997</v>
      </c>
      <c r="P9796">
        <v>56327</v>
      </c>
      <c r="Q9796" t="str">
        <f t="shared" si="155"/>
        <v>5-Large C&amp;I</v>
      </c>
    </row>
    <row r="9797" spans="1:17" ht="15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ht="15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418.32999999999998</v>
      </c>
      <c r="P9798">
        <v>2844</v>
      </c>
      <c r="Q9798" t="str">
        <f t="shared" si="155"/>
        <v>3-Small C&amp;I</v>
      </c>
    </row>
    <row r="9799" spans="1:17" ht="15" thickBot="1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 topLeftCell="A1">
      <pane ySplit="1" topLeftCell="A2" activePane="bottomLeft" state="frozen"/>
      <selection pane="topLeft" activeCell="X7" sqref="X7:X11"/>
      <selection pane="bottomLeft" activeCell="J7" sqref="J7"/>
    </sheetView>
  </sheetViews>
  <sheetFormatPr defaultRowHeight="15"/>
  <cols>
    <col min="2" max="2" width="11.5714285714286" style="142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45381</v>
      </c>
      <c r="C2">
        <v>4</v>
      </c>
      <c r="D2" t="s">
        <v>195</v>
      </c>
      <c r="E2">
        <v>12257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45381</v>
      </c>
      <c r="C3">
        <v>5</v>
      </c>
      <c r="D3" t="s">
        <v>195</v>
      </c>
      <c r="E3">
        <v>1006464</v>
      </c>
      <c r="F3" t="str">
        <f t="shared" si="0"/>
        <v>Residential</v>
      </c>
      <c r="G3">
        <f t="shared" si="1"/>
        <v>1</v>
      </c>
      <c r="J3" s="142">
        <v>45381</v>
      </c>
    </row>
    <row r="4" spans="1:11" ht="15">
      <c r="A4" t="s">
        <v>194</v>
      </c>
      <c r="B4" s="142">
        <v>45381</v>
      </c>
      <c r="C4">
        <v>4</v>
      </c>
      <c r="D4" t="s">
        <v>198</v>
      </c>
      <c r="E4">
        <v>159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9" ht="15">
      <c r="A5" t="s">
        <v>194</v>
      </c>
      <c r="B5" s="142">
        <v>45381</v>
      </c>
      <c r="C5">
        <v>5</v>
      </c>
      <c r="D5" t="s">
        <v>198</v>
      </c>
      <c r="E5">
        <v>157411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45381</v>
      </c>
      <c r="C6">
        <v>4</v>
      </c>
      <c r="D6" t="s">
        <v>200</v>
      </c>
      <c r="E6">
        <v>1607</v>
      </c>
      <c r="F6" t="str">
        <f t="shared" si="0"/>
        <v>Small C&amp;I</v>
      </c>
      <c r="G6">
        <f t="shared" si="1"/>
        <v>1</v>
      </c>
      <c r="I6" s="144" t="s">
        <v>143</v>
      </c>
      <c r="J6">
        <v>10</v>
      </c>
      <c r="K6">
        <v>2977</v>
      </c>
    </row>
    <row r="7" spans="1:11" ht="15">
      <c r="A7" t="s">
        <v>194</v>
      </c>
      <c r="B7" s="142">
        <v>45381</v>
      </c>
      <c r="C7">
        <v>5</v>
      </c>
      <c r="D7" t="s">
        <v>200</v>
      </c>
      <c r="E7">
        <v>156130</v>
      </c>
      <c r="F7" t="str">
        <f t="shared" si="0"/>
        <v>Small C&amp;I</v>
      </c>
      <c r="G7">
        <f t="shared" si="1"/>
        <v>1</v>
      </c>
      <c r="I7" s="144" t="s">
        <v>140</v>
      </c>
      <c r="J7">
        <v>159</v>
      </c>
      <c r="K7">
        <v>157411</v>
      </c>
    </row>
    <row r="8" spans="1:11" ht="15">
      <c r="A8" t="s">
        <v>194</v>
      </c>
      <c r="B8" s="142">
        <v>45381</v>
      </c>
      <c r="C8">
        <v>4</v>
      </c>
      <c r="D8" t="s">
        <v>201</v>
      </c>
      <c r="E8">
        <v>75</v>
      </c>
      <c r="F8" t="str">
        <f t="shared" si="0"/>
        <v>Medium C&amp;I</v>
      </c>
      <c r="G8">
        <f t="shared" si="1"/>
        <v>1</v>
      </c>
      <c r="I8" s="144" t="s">
        <v>142</v>
      </c>
      <c r="J8">
        <v>75</v>
      </c>
      <c r="K8">
        <v>11334</v>
      </c>
    </row>
    <row r="9" spans="1:11" ht="15">
      <c r="A9" t="s">
        <v>194</v>
      </c>
      <c r="B9" s="142">
        <v>45381</v>
      </c>
      <c r="C9">
        <v>5</v>
      </c>
      <c r="D9" t="s">
        <v>201</v>
      </c>
      <c r="E9">
        <v>11334</v>
      </c>
      <c r="F9" t="str">
        <f t="shared" si="0"/>
        <v>Medium C&amp;I</v>
      </c>
      <c r="G9">
        <f t="shared" si="1"/>
        <v>1</v>
      </c>
      <c r="I9" s="144" t="s">
        <v>139</v>
      </c>
      <c r="J9">
        <v>12257</v>
      </c>
      <c r="K9">
        <v>1006464</v>
      </c>
    </row>
    <row r="10" spans="1:11" ht="15">
      <c r="A10" t="s">
        <v>194</v>
      </c>
      <c r="B10" s="142">
        <v>45381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>
        <v>1607</v>
      </c>
      <c r="K10">
        <v>156130</v>
      </c>
    </row>
    <row r="11" spans="1:9" ht="15">
      <c r="A11" t="s">
        <v>194</v>
      </c>
      <c r="B11" s="142">
        <v>45381</v>
      </c>
      <c r="C11">
        <v>5</v>
      </c>
      <c r="D11" t="s">
        <v>202</v>
      </c>
      <c r="E11">
        <v>2977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45381</v>
      </c>
      <c r="C12">
        <v>4</v>
      </c>
      <c r="D12" t="s">
        <v>203</v>
      </c>
      <c r="E12">
        <v>191</v>
      </c>
      <c r="F12" t="str">
        <f t="shared" si="0"/>
        <v>OTHER</v>
      </c>
      <c r="G12">
        <f t="shared" si="1"/>
        <v>1</v>
      </c>
      <c r="I12" s="144" t="s">
        <v>143</v>
      </c>
      <c r="J12">
        <v>3</v>
      </c>
      <c r="K12">
        <v>529</v>
      </c>
    </row>
    <row r="13" spans="1:11" ht="15">
      <c r="A13" t="s">
        <v>194</v>
      </c>
      <c r="B13" s="142">
        <v>45381</v>
      </c>
      <c r="C13">
        <v>5</v>
      </c>
      <c r="D13" t="s">
        <v>203</v>
      </c>
      <c r="E13">
        <v>26359</v>
      </c>
      <c r="F13" t="str">
        <f t="shared" si="0"/>
        <v>OTHER</v>
      </c>
      <c r="G13">
        <f t="shared" si="1"/>
        <v>1</v>
      </c>
      <c r="I13" s="144" t="s">
        <v>140</v>
      </c>
      <c r="J13">
        <v>47</v>
      </c>
      <c r="K13">
        <v>67855</v>
      </c>
    </row>
    <row r="14" spans="1:11" ht="15">
      <c r="A14" t="s">
        <v>204</v>
      </c>
      <c r="B14" s="142">
        <v>45381</v>
      </c>
      <c r="C14">
        <v>4</v>
      </c>
      <c r="D14" t="s">
        <v>201</v>
      </c>
      <c r="E14">
        <v>26</v>
      </c>
      <c r="F14" t="str">
        <f t="shared" si="0"/>
        <v>Medium C&amp;I</v>
      </c>
      <c r="G14">
        <f t="shared" si="1"/>
        <v>2</v>
      </c>
      <c r="I14" s="144" t="s">
        <v>142</v>
      </c>
      <c r="J14">
        <v>26</v>
      </c>
      <c r="K14">
        <v>1942</v>
      </c>
    </row>
    <row r="15" spans="1:11" ht="15">
      <c r="A15" t="s">
        <v>204</v>
      </c>
      <c r="B15" s="142">
        <v>45381</v>
      </c>
      <c r="C15">
        <v>4</v>
      </c>
      <c r="D15" t="s">
        <v>202</v>
      </c>
      <c r="E15">
        <v>3</v>
      </c>
      <c r="F15" t="str">
        <f t="shared" si="0"/>
        <v>Large C&amp;I</v>
      </c>
      <c r="G15">
        <f t="shared" si="1"/>
        <v>2</v>
      </c>
      <c r="I15" s="144" t="s">
        <v>139</v>
      </c>
      <c r="J15">
        <v>1229</v>
      </c>
      <c r="K15">
        <v>177010</v>
      </c>
    </row>
    <row r="16" spans="1:11" ht="15">
      <c r="A16" t="s">
        <v>204</v>
      </c>
      <c r="B16" s="142">
        <v>45381</v>
      </c>
      <c r="C16">
        <v>4</v>
      </c>
      <c r="D16" t="s">
        <v>203</v>
      </c>
      <c r="E16">
        <v>9</v>
      </c>
      <c r="F16" t="str">
        <f t="shared" si="0"/>
        <v>OTHER</v>
      </c>
      <c r="G16">
        <f t="shared" si="1"/>
        <v>2</v>
      </c>
      <c r="I16" s="144" t="s">
        <v>141</v>
      </c>
      <c r="J16">
        <v>323</v>
      </c>
      <c r="K16">
        <v>32440</v>
      </c>
    </row>
    <row r="17" spans="1:9" ht="15">
      <c r="A17" t="s">
        <v>204</v>
      </c>
      <c r="B17" s="142">
        <v>45381</v>
      </c>
      <c r="C17">
        <v>4</v>
      </c>
      <c r="D17" t="s">
        <v>198</v>
      </c>
      <c r="E17">
        <v>47</v>
      </c>
      <c r="F17" t="str">
        <f t="shared" si="0"/>
        <v>Low Income 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45381</v>
      </c>
      <c r="C18">
        <v>4</v>
      </c>
      <c r="D18" t="s">
        <v>200</v>
      </c>
      <c r="E18">
        <v>323</v>
      </c>
      <c r="F18" t="str">
        <f t="shared" si="0"/>
        <v>Small C&amp;I</v>
      </c>
      <c r="G18">
        <f t="shared" si="1"/>
        <v>2</v>
      </c>
      <c r="I18" s="144" t="s">
        <v>143</v>
      </c>
      <c r="J18">
        <v>1</v>
      </c>
      <c r="K18">
        <v>303</v>
      </c>
    </row>
    <row r="19" spans="1:11" ht="15">
      <c r="A19" t="s">
        <v>204</v>
      </c>
      <c r="B19" s="142">
        <v>45381</v>
      </c>
      <c r="C19">
        <v>5</v>
      </c>
      <c r="D19" t="s">
        <v>202</v>
      </c>
      <c r="E19">
        <v>529</v>
      </c>
      <c r="F19" t="str">
        <f t="shared" si="0"/>
        <v>Large C&amp;I</v>
      </c>
      <c r="G19">
        <f t="shared" si="1"/>
        <v>2</v>
      </c>
      <c r="I19" s="144" t="s">
        <v>140</v>
      </c>
      <c r="J19">
        <v>16</v>
      </c>
      <c r="K19">
        <v>12443</v>
      </c>
    </row>
    <row r="20" spans="1:11" ht="15">
      <c r="A20" t="s">
        <v>204</v>
      </c>
      <c r="B20" s="142">
        <v>45381</v>
      </c>
      <c r="C20">
        <v>4</v>
      </c>
      <c r="D20" t="s">
        <v>195</v>
      </c>
      <c r="E20">
        <v>1229</v>
      </c>
      <c r="F20" t="str">
        <f t="shared" si="0"/>
        <v>Residential</v>
      </c>
      <c r="G20">
        <f t="shared" si="1"/>
        <v>2</v>
      </c>
      <c r="I20" s="144" t="s">
        <v>142</v>
      </c>
      <c r="J20">
        <v>22</v>
      </c>
      <c r="K20">
        <v>1190</v>
      </c>
    </row>
    <row r="21" spans="1:11" ht="15">
      <c r="A21" t="s">
        <v>204</v>
      </c>
      <c r="B21" s="142">
        <v>45381</v>
      </c>
      <c r="C21">
        <v>5</v>
      </c>
      <c r="D21" t="s">
        <v>201</v>
      </c>
      <c r="E21">
        <v>1942</v>
      </c>
      <c r="F21" t="str">
        <f t="shared" si="0"/>
        <v>Medium C&amp;I</v>
      </c>
      <c r="G21">
        <f t="shared" si="1"/>
        <v>2</v>
      </c>
      <c r="I21" s="144" t="s">
        <v>139</v>
      </c>
      <c r="J21">
        <v>810</v>
      </c>
      <c r="K21">
        <v>70530</v>
      </c>
    </row>
    <row r="22" spans="1:11" ht="15">
      <c r="A22" t="s">
        <v>204</v>
      </c>
      <c r="B22" s="142">
        <v>45381</v>
      </c>
      <c r="C22">
        <v>5</v>
      </c>
      <c r="D22" t="s">
        <v>203</v>
      </c>
      <c r="E22">
        <v>4691</v>
      </c>
      <c r="F22" t="str">
        <f t="shared" si="0"/>
        <v>OTHER</v>
      </c>
      <c r="G22">
        <f t="shared" si="1"/>
        <v>2</v>
      </c>
      <c r="I22" s="144" t="s">
        <v>141</v>
      </c>
      <c r="J22">
        <v>265</v>
      </c>
      <c r="K22">
        <v>18085</v>
      </c>
    </row>
    <row r="23" spans="1:9" ht="15">
      <c r="A23" t="s">
        <v>204</v>
      </c>
      <c r="B23" s="142">
        <v>45381</v>
      </c>
      <c r="C23">
        <v>5</v>
      </c>
      <c r="D23" t="s">
        <v>200</v>
      </c>
      <c r="E23">
        <v>32440</v>
      </c>
      <c r="F23" t="str">
        <f t="shared" si="0"/>
        <v>Small C&amp;I</v>
      </c>
      <c r="G23">
        <f t="shared" si="1"/>
        <v>2</v>
      </c>
      <c r="I23" s="2">
        <v>4</v>
      </c>
    </row>
    <row r="24" spans="1:11" ht="15">
      <c r="A24" t="s">
        <v>204</v>
      </c>
      <c r="B24" s="142">
        <v>45381</v>
      </c>
      <c r="C24">
        <v>5</v>
      </c>
      <c r="D24" t="s">
        <v>198</v>
      </c>
      <c r="E24">
        <v>67855</v>
      </c>
      <c r="F24" t="str">
        <f t="shared" si="0"/>
        <v>Low Income Residential</v>
      </c>
      <c r="G24">
        <f t="shared" si="1"/>
        <v>2</v>
      </c>
      <c r="I24" s="144" t="s">
        <v>143</v>
      </c>
      <c r="K24">
        <v>82</v>
      </c>
    </row>
    <row r="25" spans="1:11" ht="15">
      <c r="A25" t="s">
        <v>204</v>
      </c>
      <c r="B25" s="142">
        <v>45381</v>
      </c>
      <c r="C25">
        <v>5</v>
      </c>
      <c r="D25" t="s">
        <v>195</v>
      </c>
      <c r="E25">
        <v>177010</v>
      </c>
      <c r="F25" t="str">
        <f t="shared" si="0"/>
        <v>Residential</v>
      </c>
      <c r="G25">
        <f t="shared" si="1"/>
        <v>2</v>
      </c>
      <c r="I25" s="144" t="s">
        <v>140</v>
      </c>
      <c r="J25">
        <v>5</v>
      </c>
      <c r="K25">
        <v>7731</v>
      </c>
    </row>
    <row r="26" spans="1:11" ht="15">
      <c r="A26" t="s">
        <v>205</v>
      </c>
      <c r="B26" s="142">
        <v>45381</v>
      </c>
      <c r="C26">
        <v>4</v>
      </c>
      <c r="D26" t="s">
        <v>198</v>
      </c>
      <c r="E26">
        <v>16</v>
      </c>
      <c r="F26" t="str">
        <f t="shared" si="0"/>
        <v>Low Income Residential</v>
      </c>
      <c r="G26">
        <f t="shared" si="1"/>
        <v>3</v>
      </c>
      <c r="I26" s="144" t="s">
        <v>142</v>
      </c>
      <c r="J26">
        <v>4</v>
      </c>
      <c r="K26">
        <v>329</v>
      </c>
    </row>
    <row r="27" spans="1:11" ht="15">
      <c r="A27" t="s">
        <v>205</v>
      </c>
      <c r="B27" s="142">
        <v>45381</v>
      </c>
      <c r="C27">
        <v>4</v>
      </c>
      <c r="D27" t="s">
        <v>201</v>
      </c>
      <c r="E27">
        <v>22</v>
      </c>
      <c r="F27" t="str">
        <f t="shared" si="0"/>
        <v>Medium C&amp;I</v>
      </c>
      <c r="G27">
        <f t="shared" si="1"/>
        <v>3</v>
      </c>
      <c r="I27" s="144" t="s">
        <v>139</v>
      </c>
      <c r="J27">
        <v>162</v>
      </c>
      <c r="K27">
        <v>30785</v>
      </c>
    </row>
    <row r="28" spans="1:11" ht="15">
      <c r="A28" t="s">
        <v>205</v>
      </c>
      <c r="B28" s="142">
        <v>45381</v>
      </c>
      <c r="C28">
        <v>4</v>
      </c>
      <c r="D28" t="s">
        <v>202</v>
      </c>
      <c r="E28">
        <v>1</v>
      </c>
      <c r="F28" t="str">
        <f t="shared" si="0"/>
        <v>Large C&amp;I</v>
      </c>
      <c r="G28">
        <f t="shared" si="1"/>
        <v>3</v>
      </c>
      <c r="I28" s="144" t="s">
        <v>141</v>
      </c>
      <c r="J28">
        <v>24</v>
      </c>
      <c r="K28">
        <v>5647</v>
      </c>
    </row>
    <row r="29" spans="1:9" ht="15">
      <c r="A29" t="s">
        <v>205</v>
      </c>
      <c r="B29" s="142">
        <v>45381</v>
      </c>
      <c r="C29">
        <v>4</v>
      </c>
      <c r="D29" t="s">
        <v>203</v>
      </c>
      <c r="E29">
        <v>6</v>
      </c>
      <c r="F29" t="str">
        <f t="shared" si="0"/>
        <v>OTHER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45381</v>
      </c>
      <c r="C30">
        <v>4</v>
      </c>
      <c r="D30" t="s">
        <v>195</v>
      </c>
      <c r="E30">
        <v>810</v>
      </c>
      <c r="F30" t="str">
        <f t="shared" si="0"/>
        <v>Residential</v>
      </c>
      <c r="G30">
        <f t="shared" si="1"/>
        <v>3</v>
      </c>
      <c r="I30" s="144" t="s">
        <v>143</v>
      </c>
      <c r="J30">
        <v>2</v>
      </c>
      <c r="K30">
        <v>144</v>
      </c>
    </row>
    <row r="31" spans="1:11" ht="15">
      <c r="A31" t="s">
        <v>205</v>
      </c>
      <c r="B31" s="142">
        <v>45381</v>
      </c>
      <c r="C31">
        <v>4</v>
      </c>
      <c r="D31" t="s">
        <v>200</v>
      </c>
      <c r="E31">
        <v>265</v>
      </c>
      <c r="F31" t="str">
        <f t="shared" si="0"/>
        <v>Small C&amp;I</v>
      </c>
      <c r="G31">
        <f t="shared" si="1"/>
        <v>3</v>
      </c>
      <c r="I31" s="144" t="s">
        <v>140</v>
      </c>
      <c r="J31">
        <v>26</v>
      </c>
      <c r="K31">
        <v>47681</v>
      </c>
    </row>
    <row r="32" spans="1:11" ht="15">
      <c r="A32" t="s">
        <v>205</v>
      </c>
      <c r="B32" s="142">
        <v>45381</v>
      </c>
      <c r="C32">
        <v>5</v>
      </c>
      <c r="D32" t="s">
        <v>202</v>
      </c>
      <c r="E32">
        <v>303</v>
      </c>
      <c r="F32" t="str">
        <f t="shared" si="0"/>
        <v>Large C&amp;I</v>
      </c>
      <c r="G32">
        <f t="shared" si="1"/>
        <v>3</v>
      </c>
      <c r="I32" s="144" t="s">
        <v>142</v>
      </c>
      <c r="K32">
        <v>423</v>
      </c>
    </row>
    <row r="33" spans="1:11" ht="15">
      <c r="A33" t="s">
        <v>205</v>
      </c>
      <c r="B33" s="142">
        <v>45381</v>
      </c>
      <c r="C33">
        <v>5</v>
      </c>
      <c r="D33" t="s">
        <v>201</v>
      </c>
      <c r="E33">
        <v>1190</v>
      </c>
      <c r="F33" t="str">
        <f t="shared" si="0"/>
        <v>Medium C&amp;I</v>
      </c>
      <c r="G33">
        <f t="shared" si="1"/>
        <v>3</v>
      </c>
      <c r="I33" s="144" t="s">
        <v>139</v>
      </c>
      <c r="J33">
        <v>257</v>
      </c>
      <c r="K33">
        <v>75695</v>
      </c>
    </row>
    <row r="34" spans="1:11" ht="15">
      <c r="A34" t="s">
        <v>205</v>
      </c>
      <c r="B34" s="142">
        <v>45381</v>
      </c>
      <c r="C34">
        <v>5</v>
      </c>
      <c r="D34" t="s">
        <v>203</v>
      </c>
      <c r="E34">
        <v>1969</v>
      </c>
      <c r="F34" t="str">
        <f t="shared" si="0"/>
        <v>OTHER</v>
      </c>
      <c r="G34">
        <f t="shared" si="1"/>
        <v>3</v>
      </c>
      <c r="I34" s="144" t="s">
        <v>141</v>
      </c>
      <c r="J34">
        <v>34</v>
      </c>
      <c r="K34">
        <v>8708</v>
      </c>
    </row>
    <row r="35" spans="1:9" ht="15">
      <c r="A35" t="s">
        <v>205</v>
      </c>
      <c r="B35" s="142">
        <v>45381</v>
      </c>
      <c r="C35">
        <v>5</v>
      </c>
      <c r="D35" t="s">
        <v>198</v>
      </c>
      <c r="E35">
        <v>12443</v>
      </c>
      <c r="F35" t="str">
        <f t="shared" si="0"/>
        <v>Low Income Residential</v>
      </c>
      <c r="G35">
        <f t="shared" si="1"/>
        <v>3</v>
      </c>
      <c r="I35" s="2">
        <v>6</v>
      </c>
    </row>
    <row r="36" spans="1:11" ht="15">
      <c r="A36" t="s">
        <v>205</v>
      </c>
      <c r="B36" s="142">
        <v>45381</v>
      </c>
      <c r="C36">
        <v>5</v>
      </c>
      <c r="D36" t="s">
        <v>200</v>
      </c>
      <c r="E36">
        <v>18085</v>
      </c>
      <c r="F36" t="str">
        <f t="shared" si="0"/>
        <v>Small C&amp;I</v>
      </c>
      <c r="G36">
        <f t="shared" si="1"/>
        <v>3</v>
      </c>
      <c r="I36" s="144" t="s">
        <v>143</v>
      </c>
      <c r="J36">
        <v>13621</v>
      </c>
      <c r="K36">
        <v>8741310</v>
      </c>
    </row>
    <row r="37" spans="1:11" ht="15">
      <c r="A37" t="s">
        <v>205</v>
      </c>
      <c r="B37" s="142">
        <v>45381</v>
      </c>
      <c r="C37">
        <v>5</v>
      </c>
      <c r="D37" t="s">
        <v>195</v>
      </c>
      <c r="E37">
        <v>70530</v>
      </c>
      <c r="F37" t="str">
        <f t="shared" si="0"/>
        <v>Residential</v>
      </c>
      <c r="G37">
        <f t="shared" si="1"/>
        <v>3</v>
      </c>
      <c r="I37" s="144" t="s">
        <v>140</v>
      </c>
      <c r="J37">
        <v>11055</v>
      </c>
      <c r="K37">
        <v>11376846</v>
      </c>
    </row>
    <row r="38" spans="1:11" ht="15">
      <c r="A38" t="s">
        <v>206</v>
      </c>
      <c r="B38" s="142">
        <v>45381</v>
      </c>
      <c r="C38">
        <v>4</v>
      </c>
      <c r="D38" t="s">
        <v>198</v>
      </c>
      <c r="E38">
        <v>5</v>
      </c>
      <c r="F38" t="str">
        <f t="shared" si="0"/>
        <v>Low Income Residential</v>
      </c>
      <c r="G38">
        <f t="shared" si="1"/>
        <v>4</v>
      </c>
      <c r="I38" s="144" t="s">
        <v>142</v>
      </c>
      <c r="J38">
        <v>81616</v>
      </c>
      <c r="K38">
        <v>7426643</v>
      </c>
    </row>
    <row r="39" spans="1:11" ht="15">
      <c r="A39" t="s">
        <v>206</v>
      </c>
      <c r="B39" s="142">
        <v>45381</v>
      </c>
      <c r="C39">
        <v>4</v>
      </c>
      <c r="D39" t="s">
        <v>201</v>
      </c>
      <c r="E39">
        <v>4</v>
      </c>
      <c r="F39" t="str">
        <f t="shared" si="0"/>
        <v>Medium C&amp;I</v>
      </c>
      <c r="G39">
        <f t="shared" si="1"/>
        <v>4</v>
      </c>
      <c r="I39" s="144" t="s">
        <v>139</v>
      </c>
      <c r="J39">
        <v>321323</v>
      </c>
      <c r="K39">
        <v>37364504</v>
      </c>
    </row>
    <row r="40" spans="1:11" ht="15">
      <c r="A40" t="s">
        <v>206</v>
      </c>
      <c r="B40" s="142">
        <v>45381</v>
      </c>
      <c r="C40">
        <v>4</v>
      </c>
      <c r="D40" t="s">
        <v>203</v>
      </c>
      <c r="E40">
        <v>2</v>
      </c>
      <c r="F40" t="str">
        <f t="shared" si="0"/>
        <v>OTHER</v>
      </c>
      <c r="G40">
        <f t="shared" si="1"/>
        <v>4</v>
      </c>
      <c r="I40" s="144" t="s">
        <v>141</v>
      </c>
      <c r="J40">
        <v>96185</v>
      </c>
      <c r="K40">
        <v>8228000</v>
      </c>
    </row>
    <row r="41" spans="1:9" ht="15">
      <c r="A41" t="s">
        <v>206</v>
      </c>
      <c r="B41" s="142">
        <v>45381</v>
      </c>
      <c r="C41">
        <v>4</v>
      </c>
      <c r="D41" t="s">
        <v>195</v>
      </c>
      <c r="E41">
        <v>162</v>
      </c>
      <c r="F41" t="str">
        <f t="shared" si="0"/>
        <v>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45381</v>
      </c>
      <c r="C42">
        <v>4</v>
      </c>
      <c r="D42" t="s">
        <v>200</v>
      </c>
      <c r="E42">
        <v>24</v>
      </c>
      <c r="F42" t="str">
        <f t="shared" si="0"/>
        <v>Small C&amp;I</v>
      </c>
      <c r="G42">
        <f t="shared" si="1"/>
        <v>4</v>
      </c>
      <c r="I42" s="144" t="s">
        <v>143</v>
      </c>
      <c r="J42">
        <v>15928</v>
      </c>
      <c r="K42">
        <v>4092145</v>
      </c>
    </row>
    <row r="43" spans="1:11" ht="15">
      <c r="A43" t="s">
        <v>206</v>
      </c>
      <c r="B43" s="142">
        <v>45381</v>
      </c>
      <c r="C43">
        <v>5</v>
      </c>
      <c r="D43" t="s">
        <v>202</v>
      </c>
      <c r="E43">
        <v>82</v>
      </c>
      <c r="F43" t="str">
        <f t="shared" si="0"/>
        <v>Large C&amp;I</v>
      </c>
      <c r="G43">
        <f t="shared" si="1"/>
        <v>4</v>
      </c>
      <c r="I43" s="144" t="s">
        <v>140</v>
      </c>
      <c r="J43">
        <v>8476</v>
      </c>
      <c r="K43">
        <v>9961617</v>
      </c>
    </row>
    <row r="44" spans="1:11" ht="15">
      <c r="A44" t="s">
        <v>206</v>
      </c>
      <c r="B44" s="142">
        <v>45381</v>
      </c>
      <c r="C44">
        <v>5</v>
      </c>
      <c r="D44" t="s">
        <v>201</v>
      </c>
      <c r="E44">
        <v>329</v>
      </c>
      <c r="F44" t="str">
        <f t="shared" si="0"/>
        <v>Medium C&amp;I</v>
      </c>
      <c r="G44">
        <f t="shared" si="1"/>
        <v>4</v>
      </c>
      <c r="I44" s="144" t="s">
        <v>142</v>
      </c>
      <c r="J44">
        <v>274</v>
      </c>
      <c r="K44">
        <v>2633111</v>
      </c>
    </row>
    <row r="45" spans="1:11" ht="15">
      <c r="A45" t="s">
        <v>206</v>
      </c>
      <c r="B45" s="142">
        <v>45381</v>
      </c>
      <c r="C45">
        <v>5</v>
      </c>
      <c r="D45" t="s">
        <v>203</v>
      </c>
      <c r="E45">
        <v>1060</v>
      </c>
      <c r="F45" t="str">
        <f t="shared" si="0"/>
        <v>OTHER</v>
      </c>
      <c r="G45">
        <f t="shared" si="1"/>
        <v>4</v>
      </c>
      <c r="I45" s="144" t="s">
        <v>139</v>
      </c>
      <c r="J45">
        <v>104027</v>
      </c>
      <c r="K45">
        <v>23103122</v>
      </c>
    </row>
    <row r="46" spans="1:11" ht="15">
      <c r="A46" t="s">
        <v>206</v>
      </c>
      <c r="B46" s="142">
        <v>45381</v>
      </c>
      <c r="C46">
        <v>5</v>
      </c>
      <c r="D46" t="s">
        <v>198</v>
      </c>
      <c r="E46">
        <v>7731</v>
      </c>
      <c r="F46" t="str">
        <f t="shared" si="0"/>
        <v>Low Income Residential</v>
      </c>
      <c r="G46">
        <f t="shared" si="1"/>
        <v>4</v>
      </c>
      <c r="I46" s="144" t="s">
        <v>141</v>
      </c>
      <c r="J46">
        <v>11158</v>
      </c>
      <c r="K46">
        <v>3407849</v>
      </c>
    </row>
    <row r="47" spans="1:9" ht="15">
      <c r="A47" t="s">
        <v>206</v>
      </c>
      <c r="B47" s="142">
        <v>45381</v>
      </c>
      <c r="C47">
        <v>5</v>
      </c>
      <c r="D47" t="s">
        <v>200</v>
      </c>
      <c r="E47">
        <v>5647</v>
      </c>
      <c r="F47" t="str">
        <f t="shared" si="0"/>
        <v>Small C&amp;I</v>
      </c>
      <c r="G47">
        <f t="shared" si="1"/>
        <v>4</v>
      </c>
      <c r="I47" s="2">
        <v>8</v>
      </c>
    </row>
    <row r="48" spans="1:11" ht="15">
      <c r="A48" t="s">
        <v>206</v>
      </c>
      <c r="B48" s="142">
        <v>45381</v>
      </c>
      <c r="C48">
        <v>5</v>
      </c>
      <c r="D48" t="s">
        <v>195</v>
      </c>
      <c r="E48">
        <v>30785</v>
      </c>
      <c r="F48" t="str">
        <f t="shared" si="0"/>
        <v>Residential</v>
      </c>
      <c r="G48">
        <f t="shared" si="1"/>
        <v>4</v>
      </c>
      <c r="I48" s="144" t="s">
        <v>143</v>
      </c>
      <c r="J48">
        <v>79881</v>
      </c>
      <c r="K48">
        <v>20133374</v>
      </c>
    </row>
    <row r="49" spans="1:11" ht="15">
      <c r="A49" t="s">
        <v>207</v>
      </c>
      <c r="B49" s="142">
        <v>45381</v>
      </c>
      <c r="C49">
        <v>4</v>
      </c>
      <c r="D49" t="s">
        <v>198</v>
      </c>
      <c r="E49">
        <v>26</v>
      </c>
      <c r="F49" t="str">
        <f t="shared" si="0"/>
        <v>Low Income Residential</v>
      </c>
      <c r="G49">
        <f t="shared" si="1"/>
        <v>5</v>
      </c>
      <c r="I49" s="144" t="s">
        <v>140</v>
      </c>
      <c r="J49">
        <v>38757</v>
      </c>
      <c r="K49">
        <v>99127494</v>
      </c>
    </row>
    <row r="50" spans="1:11" ht="15">
      <c r="A50" t="s">
        <v>207</v>
      </c>
      <c r="B50" s="142">
        <v>45381</v>
      </c>
      <c r="C50">
        <v>4</v>
      </c>
      <c r="D50" t="s">
        <v>202</v>
      </c>
      <c r="E50">
        <v>2</v>
      </c>
      <c r="F50" t="str">
        <f t="shared" si="0"/>
        <v>Large C&amp;I</v>
      </c>
      <c r="G50">
        <f t="shared" si="1"/>
        <v>5</v>
      </c>
      <c r="I50" s="144" t="s">
        <v>142</v>
      </c>
      <c r="J50">
        <v>0</v>
      </c>
      <c r="K50">
        <v>11351419</v>
      </c>
    </row>
    <row r="51" spans="1:11" ht="15">
      <c r="A51" t="s">
        <v>207</v>
      </c>
      <c r="B51" s="142">
        <v>45381</v>
      </c>
      <c r="C51">
        <v>4</v>
      </c>
      <c r="D51" t="s">
        <v>203</v>
      </c>
      <c r="E51">
        <v>1</v>
      </c>
      <c r="F51" t="str">
        <f t="shared" si="0"/>
        <v>OTHER</v>
      </c>
      <c r="G51">
        <f t="shared" si="1"/>
        <v>5</v>
      </c>
      <c r="I51" s="144" t="s">
        <v>139</v>
      </c>
      <c r="J51">
        <v>490931</v>
      </c>
      <c r="K51">
        <v>156333833</v>
      </c>
    </row>
    <row r="52" spans="1:11" ht="15">
      <c r="A52" t="s">
        <v>207</v>
      </c>
      <c r="B52" s="142">
        <v>45381</v>
      </c>
      <c r="C52">
        <v>4</v>
      </c>
      <c r="D52" t="s">
        <v>195</v>
      </c>
      <c r="E52">
        <v>257</v>
      </c>
      <c r="F52" t="str">
        <f t="shared" si="0"/>
        <v>Residential</v>
      </c>
      <c r="G52">
        <f t="shared" si="1"/>
        <v>5</v>
      </c>
      <c r="I52" s="144" t="s">
        <v>141</v>
      </c>
      <c r="J52">
        <v>22347</v>
      </c>
      <c r="K52">
        <v>11306620</v>
      </c>
    </row>
    <row r="53" spans="1:9" ht="15">
      <c r="A53" t="s">
        <v>207</v>
      </c>
      <c r="B53" s="142">
        <v>45381</v>
      </c>
      <c r="C53">
        <v>4</v>
      </c>
      <c r="D53" t="s">
        <v>200</v>
      </c>
      <c r="E53">
        <v>34</v>
      </c>
      <c r="F53" t="str">
        <f t="shared" si="0"/>
        <v>Small C&amp;I</v>
      </c>
      <c r="G53">
        <f t="shared" si="1"/>
        <v>5</v>
      </c>
      <c r="I53" s="2">
        <v>9</v>
      </c>
    </row>
    <row r="54" spans="1:11" ht="15">
      <c r="A54" t="s">
        <v>207</v>
      </c>
      <c r="B54" s="142">
        <v>45381</v>
      </c>
      <c r="C54">
        <v>5</v>
      </c>
      <c r="D54" t="s">
        <v>202</v>
      </c>
      <c r="E54">
        <v>144</v>
      </c>
      <c r="F54" t="str">
        <f t="shared" si="0"/>
        <v>Large C&amp;I</v>
      </c>
      <c r="G54">
        <f t="shared" si="1"/>
        <v>5</v>
      </c>
      <c r="I54" s="144" t="s">
        <v>143</v>
      </c>
      <c r="J54">
        <v>109430</v>
      </c>
      <c r="K54">
        <v>32966829</v>
      </c>
    </row>
    <row r="55" spans="1:11" ht="15">
      <c r="A55" t="s">
        <v>207</v>
      </c>
      <c r="B55" s="142">
        <v>45381</v>
      </c>
      <c r="C55">
        <v>5</v>
      </c>
      <c r="D55" t="s">
        <v>201</v>
      </c>
      <c r="E55">
        <v>423</v>
      </c>
      <c r="F55" t="str">
        <f t="shared" si="0"/>
        <v>Medium C&amp;I</v>
      </c>
      <c r="G55">
        <f t="shared" si="1"/>
        <v>5</v>
      </c>
      <c r="I55" s="144" t="s">
        <v>140</v>
      </c>
      <c r="J55">
        <v>58288</v>
      </c>
      <c r="K55">
        <v>120465956</v>
      </c>
    </row>
    <row r="56" spans="1:11" ht="15">
      <c r="A56" t="s">
        <v>207</v>
      </c>
      <c r="B56" s="142">
        <v>45381</v>
      </c>
      <c r="C56">
        <v>5</v>
      </c>
      <c r="D56" t="s">
        <v>203</v>
      </c>
      <c r="E56">
        <v>1662</v>
      </c>
      <c r="F56" t="str">
        <f t="shared" si="0"/>
        <v>OTHER</v>
      </c>
      <c r="G56">
        <f t="shared" si="1"/>
        <v>5</v>
      </c>
      <c r="I56" s="144" t="s">
        <v>142</v>
      </c>
      <c r="J56">
        <v>81890</v>
      </c>
      <c r="K56">
        <v>21411173</v>
      </c>
    </row>
    <row r="57" spans="1:11" ht="15">
      <c r="A57" t="s">
        <v>207</v>
      </c>
      <c r="B57" s="142">
        <v>45381</v>
      </c>
      <c r="C57">
        <v>5</v>
      </c>
      <c r="D57" t="s">
        <v>200</v>
      </c>
      <c r="E57">
        <v>8708</v>
      </c>
      <c r="F57" t="str">
        <f t="shared" si="0"/>
        <v>Small C&amp;I</v>
      </c>
      <c r="G57">
        <f t="shared" si="1"/>
        <v>5</v>
      </c>
      <c r="I57" s="144" t="s">
        <v>139</v>
      </c>
      <c r="J57">
        <v>916280</v>
      </c>
      <c r="K57">
        <v>216801460</v>
      </c>
    </row>
    <row r="58" spans="1:11" ht="15">
      <c r="A58" t="s">
        <v>207</v>
      </c>
      <c r="B58" s="142">
        <v>45381</v>
      </c>
      <c r="C58">
        <v>5</v>
      </c>
      <c r="D58" t="s">
        <v>198</v>
      </c>
      <c r="E58">
        <v>47681</v>
      </c>
      <c r="F58" t="str">
        <f t="shared" si="0"/>
        <v>Low Income Residential</v>
      </c>
      <c r="G58">
        <f t="shared" si="1"/>
        <v>5</v>
      </c>
      <c r="I58" s="144" t="s">
        <v>141</v>
      </c>
      <c r="J58">
        <v>129690</v>
      </c>
      <c r="K58">
        <v>22942470</v>
      </c>
    </row>
    <row r="59" spans="1:9" ht="15">
      <c r="A59" t="s">
        <v>207</v>
      </c>
      <c r="B59" s="142">
        <v>45381</v>
      </c>
      <c r="C59">
        <v>5</v>
      </c>
      <c r="D59" t="s">
        <v>195</v>
      </c>
      <c r="E59">
        <v>75695</v>
      </c>
      <c r="F59" t="str">
        <f t="shared" si="0"/>
        <v>Residential</v>
      </c>
      <c r="G59">
        <f t="shared" si="1"/>
        <v>5</v>
      </c>
      <c r="I59" s="2">
        <v>13</v>
      </c>
    </row>
    <row r="60" spans="1:11" ht="15">
      <c r="A60" t="s">
        <v>208</v>
      </c>
      <c r="B60" s="142">
        <v>45381</v>
      </c>
      <c r="C60">
        <v>4</v>
      </c>
      <c r="D60" t="s">
        <v>201</v>
      </c>
      <c r="E60">
        <v>81616</v>
      </c>
      <c r="F60" t="str">
        <f t="shared" si="0"/>
        <v>Medium C&amp;I</v>
      </c>
      <c r="G60">
        <f t="shared" si="1"/>
        <v>6</v>
      </c>
      <c r="I60" s="144" t="s">
        <v>143</v>
      </c>
      <c r="J60">
        <v>188302</v>
      </c>
      <c r="K60">
        <v>70769295</v>
      </c>
    </row>
    <row r="61" spans="1:11" ht="15">
      <c r="A61" t="s">
        <v>208</v>
      </c>
      <c r="B61" s="142">
        <v>45381</v>
      </c>
      <c r="C61">
        <v>4</v>
      </c>
      <c r="D61" t="s">
        <v>202</v>
      </c>
      <c r="E61">
        <v>13621</v>
      </c>
      <c r="F61" t="str">
        <f t="shared" si="0"/>
        <v>Large C&amp;I</v>
      </c>
      <c r="G61">
        <f t="shared" si="1"/>
        <v>6</v>
      </c>
      <c r="I61" s="144" t="s">
        <v>140</v>
      </c>
      <c r="J61">
        <v>23859</v>
      </c>
      <c r="K61">
        <v>20279734</v>
      </c>
    </row>
    <row r="62" spans="1:11" ht="15">
      <c r="A62" t="s">
        <v>208</v>
      </c>
      <c r="B62" s="142">
        <v>45381</v>
      </c>
      <c r="C62">
        <v>4</v>
      </c>
      <c r="D62" t="s">
        <v>203</v>
      </c>
      <c r="E62">
        <v>18159</v>
      </c>
      <c r="F62" t="str">
        <f t="shared" si="0"/>
        <v>OTHER</v>
      </c>
      <c r="G62">
        <f t="shared" si="1"/>
        <v>6</v>
      </c>
      <c r="I62" s="144" t="s">
        <v>142</v>
      </c>
      <c r="J62">
        <v>264040</v>
      </c>
      <c r="K62">
        <v>52313112</v>
      </c>
    </row>
    <row r="63" spans="1:11" ht="15">
      <c r="A63" t="s">
        <v>208</v>
      </c>
      <c r="B63" s="142">
        <v>45381</v>
      </c>
      <c r="C63">
        <v>4</v>
      </c>
      <c r="D63" t="s">
        <v>198</v>
      </c>
      <c r="E63">
        <v>11055</v>
      </c>
      <c r="F63" t="str">
        <f t="shared" si="0"/>
        <v>Low Income Residential</v>
      </c>
      <c r="G63">
        <f t="shared" si="1"/>
        <v>6</v>
      </c>
      <c r="I63" s="144" t="s">
        <v>139</v>
      </c>
      <c r="J63">
        <v>1931480</v>
      </c>
      <c r="K63">
        <v>184108751</v>
      </c>
    </row>
    <row r="64" spans="1:11" ht="15">
      <c r="A64" t="s">
        <v>208</v>
      </c>
      <c r="B64" s="142">
        <v>45381</v>
      </c>
      <c r="C64">
        <v>4</v>
      </c>
      <c r="D64" t="s">
        <v>200</v>
      </c>
      <c r="E64">
        <v>96185</v>
      </c>
      <c r="F64" t="str">
        <f t="shared" si="0"/>
        <v>Small C&amp;I</v>
      </c>
      <c r="G64">
        <f t="shared" si="1"/>
        <v>6</v>
      </c>
      <c r="I64" s="144" t="s">
        <v>141</v>
      </c>
      <c r="J64">
        <v>304188</v>
      </c>
      <c r="K64">
        <v>56313520</v>
      </c>
    </row>
    <row r="65" spans="1:9" ht="15">
      <c r="A65" t="s">
        <v>208</v>
      </c>
      <c r="B65" s="142">
        <v>45381</v>
      </c>
      <c r="C65">
        <v>5</v>
      </c>
      <c r="D65" t="s">
        <v>202</v>
      </c>
      <c r="E65">
        <v>8741310</v>
      </c>
      <c r="F65" t="str">
        <f t="shared" si="0"/>
        <v>Large C&amp;I</v>
      </c>
      <c r="G65">
        <f t="shared" si="1"/>
        <v>6</v>
      </c>
      <c r="I65" s="2">
        <v>14</v>
      </c>
    </row>
    <row r="66" spans="1:11" ht="15">
      <c r="A66" t="s">
        <v>208</v>
      </c>
      <c r="B66" s="142">
        <v>45381</v>
      </c>
      <c r="C66">
        <v>4</v>
      </c>
      <c r="D66" t="s">
        <v>195</v>
      </c>
      <c r="E66">
        <v>321323</v>
      </c>
      <c r="F66" t="str">
        <f t="shared" si="2" ref="F66:F129">TRIM(MID(D66,3,50))</f>
        <v>Residential</v>
      </c>
      <c r="G66">
        <f t="shared" si="3" ref="G66:G129">VALUE(TRIM(MID(A66,6,2)))</f>
        <v>6</v>
      </c>
      <c r="I66" s="144" t="s">
        <v>143</v>
      </c>
      <c r="J66">
        <v>214480</v>
      </c>
      <c r="K66">
        <v>60120372</v>
      </c>
    </row>
    <row r="67" spans="1:11" ht="15">
      <c r="A67" t="s">
        <v>208</v>
      </c>
      <c r="B67" s="142">
        <v>45381</v>
      </c>
      <c r="C67">
        <v>5</v>
      </c>
      <c r="D67" t="s">
        <v>201</v>
      </c>
      <c r="E67">
        <v>7426643</v>
      </c>
      <c r="F67" t="str">
        <f t="shared" si="2"/>
        <v>Medium C&amp;I</v>
      </c>
      <c r="G67">
        <f t="shared" si="3"/>
        <v>6</v>
      </c>
      <c r="I67" s="144" t="s">
        <v>140</v>
      </c>
      <c r="J67">
        <v>30548</v>
      </c>
      <c r="K67">
        <v>15339806</v>
      </c>
    </row>
    <row r="68" spans="1:11" ht="15">
      <c r="A68" t="s">
        <v>208</v>
      </c>
      <c r="B68" s="142">
        <v>45381</v>
      </c>
      <c r="C68">
        <v>5</v>
      </c>
      <c r="D68" t="s">
        <v>203</v>
      </c>
      <c r="E68">
        <v>1743811</v>
      </c>
      <c r="F68" t="str">
        <f t="shared" si="2"/>
        <v>OTHER</v>
      </c>
      <c r="G68">
        <f t="shared" si="3"/>
        <v>6</v>
      </c>
      <c r="I68" s="144" t="s">
        <v>142</v>
      </c>
      <c r="J68">
        <v>328720</v>
      </c>
      <c r="K68">
        <v>42981204</v>
      </c>
    </row>
    <row r="69" spans="1:11" ht="15">
      <c r="A69" t="s">
        <v>208</v>
      </c>
      <c r="B69" s="142">
        <v>45381</v>
      </c>
      <c r="C69">
        <v>5</v>
      </c>
      <c r="D69" t="s">
        <v>200</v>
      </c>
      <c r="E69">
        <v>8228000</v>
      </c>
      <c r="F69" t="str">
        <f t="shared" si="2"/>
        <v>Small C&amp;I</v>
      </c>
      <c r="G69">
        <f t="shared" si="3"/>
        <v>6</v>
      </c>
      <c r="I69" s="144" t="s">
        <v>139</v>
      </c>
      <c r="J69">
        <v>2688078</v>
      </c>
      <c r="K69">
        <v>174586974</v>
      </c>
    </row>
    <row r="70" spans="1:11" ht="15">
      <c r="A70" t="s">
        <v>208</v>
      </c>
      <c r="B70" s="142">
        <v>45381</v>
      </c>
      <c r="C70">
        <v>5</v>
      </c>
      <c r="D70" t="s">
        <v>198</v>
      </c>
      <c r="E70">
        <v>11376846</v>
      </c>
      <c r="F70" t="str">
        <f t="shared" si="2"/>
        <v>Low Income Residential</v>
      </c>
      <c r="G70">
        <f t="shared" si="3"/>
        <v>6</v>
      </c>
      <c r="I70" s="144" t="s">
        <v>141</v>
      </c>
      <c r="J70">
        <v>499141</v>
      </c>
      <c r="K70">
        <v>46566667</v>
      </c>
    </row>
    <row r="71" spans="1:9" ht="15">
      <c r="A71" t="s">
        <v>208</v>
      </c>
      <c r="B71" s="142">
        <v>45381</v>
      </c>
      <c r="C71">
        <v>5</v>
      </c>
      <c r="D71" t="s">
        <v>195</v>
      </c>
      <c r="E71">
        <v>37364504</v>
      </c>
      <c r="F71" t="str">
        <f t="shared" si="2"/>
        <v>Residential</v>
      </c>
      <c r="G71">
        <f t="shared" si="3"/>
        <v>6</v>
      </c>
      <c r="I71" s="2">
        <v>15</v>
      </c>
    </row>
    <row r="72" spans="1:11" ht="15">
      <c r="A72" t="s">
        <v>209</v>
      </c>
      <c r="B72" s="142">
        <v>45381</v>
      </c>
      <c r="C72">
        <v>4</v>
      </c>
      <c r="D72" t="s">
        <v>198</v>
      </c>
      <c r="E72">
        <v>8476</v>
      </c>
      <c r="F72" t="str">
        <f t="shared" si="2"/>
        <v>Low Income Residential</v>
      </c>
      <c r="G72">
        <f t="shared" si="3"/>
        <v>7</v>
      </c>
      <c r="I72" s="144" t="s">
        <v>143</v>
      </c>
      <c r="J72">
        <v>10</v>
      </c>
      <c r="K72">
        <v>7709</v>
      </c>
    </row>
    <row r="73" spans="1:11" ht="15">
      <c r="A73" t="s">
        <v>209</v>
      </c>
      <c r="B73" s="142">
        <v>45381</v>
      </c>
      <c r="C73">
        <v>4</v>
      </c>
      <c r="D73" t="s">
        <v>201</v>
      </c>
      <c r="E73">
        <v>274</v>
      </c>
      <c r="F73" t="str">
        <f t="shared" si="2"/>
        <v>Medium C&amp;I</v>
      </c>
      <c r="G73">
        <f t="shared" si="3"/>
        <v>7</v>
      </c>
      <c r="I73" s="144" t="s">
        <v>140</v>
      </c>
      <c r="J73">
        <v>146</v>
      </c>
      <c r="K73">
        <v>142713</v>
      </c>
    </row>
    <row r="74" spans="1:11" ht="15">
      <c r="A74" t="s">
        <v>209</v>
      </c>
      <c r="B74" s="142">
        <v>45381</v>
      </c>
      <c r="C74">
        <v>4</v>
      </c>
      <c r="D74" t="s">
        <v>202</v>
      </c>
      <c r="E74">
        <v>15928</v>
      </c>
      <c r="F74" t="str">
        <f t="shared" si="2"/>
        <v>Large C&amp;I</v>
      </c>
      <c r="G74">
        <f t="shared" si="3"/>
        <v>7</v>
      </c>
      <c r="I74" s="144" t="s">
        <v>142</v>
      </c>
      <c r="J74">
        <v>168</v>
      </c>
      <c r="K74">
        <v>19501</v>
      </c>
    </row>
    <row r="75" spans="1:11" ht="15">
      <c r="A75" t="s">
        <v>209</v>
      </c>
      <c r="B75" s="142">
        <v>45381</v>
      </c>
      <c r="C75">
        <v>4</v>
      </c>
      <c r="D75" t="s">
        <v>203</v>
      </c>
      <c r="E75">
        <v>354</v>
      </c>
      <c r="F75" t="str">
        <f t="shared" si="2"/>
        <v>OTHER</v>
      </c>
      <c r="G75">
        <f t="shared" si="3"/>
        <v>7</v>
      </c>
      <c r="I75" s="144" t="s">
        <v>139</v>
      </c>
      <c r="J75">
        <v>11970</v>
      </c>
      <c r="K75">
        <v>949224</v>
      </c>
    </row>
    <row r="76" spans="1:11" ht="15">
      <c r="A76" t="s">
        <v>209</v>
      </c>
      <c r="B76" s="142">
        <v>45381</v>
      </c>
      <c r="C76">
        <v>4</v>
      </c>
      <c r="D76" t="s">
        <v>200</v>
      </c>
      <c r="E76">
        <v>11158</v>
      </c>
      <c r="F76" t="str">
        <f t="shared" si="2"/>
        <v>Small C&amp;I</v>
      </c>
      <c r="G76">
        <f t="shared" si="3"/>
        <v>7</v>
      </c>
      <c r="I76" s="144" t="s">
        <v>141</v>
      </c>
      <c r="J76">
        <v>1892</v>
      </c>
      <c r="K76">
        <v>168389</v>
      </c>
    </row>
    <row r="77" spans="1:9" ht="15">
      <c r="A77" t="s">
        <v>209</v>
      </c>
      <c r="B77" s="142">
        <v>45381</v>
      </c>
      <c r="C77">
        <v>5</v>
      </c>
      <c r="D77" t="s">
        <v>202</v>
      </c>
      <c r="E77">
        <v>4092145</v>
      </c>
      <c r="F77" t="str">
        <f t="shared" si="2"/>
        <v>Large C&amp;I</v>
      </c>
      <c r="G77">
        <f t="shared" si="3"/>
        <v>7</v>
      </c>
      <c r="I77" s="2">
        <v>17</v>
      </c>
    </row>
    <row r="78" spans="1:11" ht="15">
      <c r="A78" t="s">
        <v>209</v>
      </c>
      <c r="B78" s="142">
        <v>45381</v>
      </c>
      <c r="C78">
        <v>4</v>
      </c>
      <c r="D78" t="s">
        <v>195</v>
      </c>
      <c r="E78">
        <v>104027</v>
      </c>
      <c r="F78" t="str">
        <f t="shared" si="2"/>
        <v>Residential</v>
      </c>
      <c r="G78">
        <f t="shared" si="3"/>
        <v>7</v>
      </c>
      <c r="I78" s="144" t="s">
        <v>140</v>
      </c>
      <c r="J78">
        <v>18</v>
      </c>
      <c r="K78">
        <v>29169</v>
      </c>
    </row>
    <row r="79" spans="1:11" ht="15">
      <c r="A79" t="s">
        <v>209</v>
      </c>
      <c r="B79" s="142">
        <v>45381</v>
      </c>
      <c r="C79">
        <v>5</v>
      </c>
      <c r="D79" t="s">
        <v>201</v>
      </c>
      <c r="E79">
        <v>2633111</v>
      </c>
      <c r="F79" t="str">
        <f t="shared" si="2"/>
        <v>Medium C&amp;I</v>
      </c>
      <c r="G79">
        <f t="shared" si="3"/>
        <v>7</v>
      </c>
      <c r="I79" s="144" t="s">
        <v>139</v>
      </c>
      <c r="J79">
        <v>3</v>
      </c>
      <c r="K79">
        <v>2684</v>
      </c>
    </row>
    <row r="80" spans="1:9" ht="15">
      <c r="A80" t="s">
        <v>209</v>
      </c>
      <c r="B80" s="142">
        <v>45381</v>
      </c>
      <c r="C80">
        <v>5</v>
      </c>
      <c r="D80" t="s">
        <v>203</v>
      </c>
      <c r="E80">
        <v>971366</v>
      </c>
      <c r="F80" t="str">
        <f t="shared" si="2"/>
        <v>OTHER</v>
      </c>
      <c r="G80">
        <f t="shared" si="3"/>
        <v>7</v>
      </c>
      <c r="I80" s="2">
        <v>19</v>
      </c>
    </row>
    <row r="81" spans="1:11" ht="15">
      <c r="A81" t="s">
        <v>209</v>
      </c>
      <c r="B81" s="142">
        <v>45381</v>
      </c>
      <c r="C81">
        <v>5</v>
      </c>
      <c r="D81" t="s">
        <v>200</v>
      </c>
      <c r="E81">
        <v>3407849</v>
      </c>
      <c r="F81" t="str">
        <f t="shared" si="2"/>
        <v>Small C&amp;I</v>
      </c>
      <c r="G81">
        <f t="shared" si="3"/>
        <v>7</v>
      </c>
      <c r="I81" s="144" t="s">
        <v>143</v>
      </c>
      <c r="K81">
        <v>22</v>
      </c>
    </row>
    <row r="82" spans="1:11" ht="15">
      <c r="A82" t="s">
        <v>209</v>
      </c>
      <c r="B82" s="142">
        <v>45381</v>
      </c>
      <c r="C82">
        <v>5</v>
      </c>
      <c r="D82" t="s">
        <v>198</v>
      </c>
      <c r="E82">
        <v>9961617</v>
      </c>
      <c r="F82" t="str">
        <f t="shared" si="2"/>
        <v>Low Income Residential</v>
      </c>
      <c r="G82">
        <f t="shared" si="3"/>
        <v>7</v>
      </c>
      <c r="I82" s="144" t="s">
        <v>140</v>
      </c>
      <c r="J82">
        <v>5</v>
      </c>
      <c r="K82">
        <v>6348</v>
      </c>
    </row>
    <row r="83" spans="1:11" ht="15">
      <c r="A83" t="s">
        <v>209</v>
      </c>
      <c r="B83" s="142">
        <v>45381</v>
      </c>
      <c r="C83">
        <v>5</v>
      </c>
      <c r="D83" t="s">
        <v>195</v>
      </c>
      <c r="E83">
        <v>23103122</v>
      </c>
      <c r="F83" t="str">
        <f t="shared" si="2"/>
        <v>Residential</v>
      </c>
      <c r="G83">
        <f t="shared" si="3"/>
        <v>7</v>
      </c>
      <c r="I83" s="144" t="s">
        <v>142</v>
      </c>
      <c r="K83">
        <v>85</v>
      </c>
    </row>
    <row r="84" spans="1:11" ht="15">
      <c r="A84" t="s">
        <v>210</v>
      </c>
      <c r="B84" s="142">
        <v>45381</v>
      </c>
      <c r="C84">
        <v>4</v>
      </c>
      <c r="D84" t="s">
        <v>198</v>
      </c>
      <c r="E84">
        <v>38757</v>
      </c>
      <c r="F84" t="str">
        <f t="shared" si="2"/>
        <v>Low Income Residential</v>
      </c>
      <c r="G84">
        <f t="shared" si="3"/>
        <v>8</v>
      </c>
      <c r="I84" s="144" t="s">
        <v>139</v>
      </c>
      <c r="J84">
        <v>50</v>
      </c>
      <c r="K84">
        <v>26693</v>
      </c>
    </row>
    <row r="85" spans="1:11" ht="15">
      <c r="A85" t="s">
        <v>210</v>
      </c>
      <c r="B85" s="142">
        <v>45381</v>
      </c>
      <c r="C85">
        <v>4</v>
      </c>
      <c r="D85" t="s">
        <v>201</v>
      </c>
      <c r="E85">
        <v>0</v>
      </c>
      <c r="F85" t="str">
        <f t="shared" si="2"/>
        <v>Medium C&amp;I</v>
      </c>
      <c r="G85">
        <f t="shared" si="3"/>
        <v>8</v>
      </c>
      <c r="I85" s="144" t="s">
        <v>141</v>
      </c>
      <c r="K85">
        <v>790</v>
      </c>
    </row>
    <row r="86" spans="1:9" ht="15">
      <c r="A86" t="s">
        <v>210</v>
      </c>
      <c r="B86" s="142">
        <v>45381</v>
      </c>
      <c r="C86">
        <v>4</v>
      </c>
      <c r="D86" t="s">
        <v>202</v>
      </c>
      <c r="E86">
        <v>79881</v>
      </c>
      <c r="F86" t="str">
        <f t="shared" si="2"/>
        <v>Large C&amp;I</v>
      </c>
      <c r="G86">
        <f t="shared" si="3"/>
        <v>8</v>
      </c>
      <c r="I86" s="2">
        <v>20</v>
      </c>
    </row>
    <row r="87" spans="1:11" ht="15">
      <c r="A87" t="s">
        <v>210</v>
      </c>
      <c r="B87" s="142">
        <v>45381</v>
      </c>
      <c r="C87">
        <v>4</v>
      </c>
      <c r="D87" t="s">
        <v>203</v>
      </c>
      <c r="E87">
        <v>60</v>
      </c>
      <c r="F87" t="str">
        <f t="shared" si="2"/>
        <v>OTHER</v>
      </c>
      <c r="G87">
        <f t="shared" si="3"/>
        <v>8</v>
      </c>
      <c r="I87" s="144" t="s">
        <v>143</v>
      </c>
      <c r="J87">
        <v>160362</v>
      </c>
      <c r="K87">
        <v>49054145</v>
      </c>
    </row>
    <row r="88" spans="1:11" ht="15">
      <c r="A88" t="s">
        <v>210</v>
      </c>
      <c r="B88" s="142">
        <v>45381</v>
      </c>
      <c r="C88">
        <v>4</v>
      </c>
      <c r="D88" t="s">
        <v>200</v>
      </c>
      <c r="E88">
        <v>22347</v>
      </c>
      <c r="F88" t="str">
        <f t="shared" si="2"/>
        <v>Small C&amp;I</v>
      </c>
      <c r="G88">
        <f t="shared" si="3"/>
        <v>8</v>
      </c>
      <c r="I88" s="144" t="s">
        <v>140</v>
      </c>
      <c r="J88">
        <v>18835</v>
      </c>
      <c r="K88">
        <v>16827474</v>
      </c>
    </row>
    <row r="89" spans="1:11" ht="15">
      <c r="A89" t="s">
        <v>210</v>
      </c>
      <c r="B89" s="142">
        <v>45381</v>
      </c>
      <c r="C89">
        <v>5</v>
      </c>
      <c r="D89" t="s">
        <v>202</v>
      </c>
      <c r="E89">
        <v>20133374</v>
      </c>
      <c r="F89" t="str">
        <f t="shared" si="2"/>
        <v>Large C&amp;I</v>
      </c>
      <c r="G89">
        <f t="shared" si="3"/>
        <v>8</v>
      </c>
      <c r="I89" s="144" t="s">
        <v>142</v>
      </c>
      <c r="J89">
        <v>158587</v>
      </c>
      <c r="K89">
        <v>31474899</v>
      </c>
    </row>
    <row r="90" spans="1:11" ht="15">
      <c r="A90" t="s">
        <v>210</v>
      </c>
      <c r="B90" s="142">
        <v>45381</v>
      </c>
      <c r="C90">
        <v>4</v>
      </c>
      <c r="D90" t="s">
        <v>195</v>
      </c>
      <c r="E90">
        <v>490931</v>
      </c>
      <c r="F90" t="str">
        <f t="shared" si="2"/>
        <v>Residential</v>
      </c>
      <c r="G90">
        <f t="shared" si="3"/>
        <v>8</v>
      </c>
      <c r="I90" s="144" t="s">
        <v>139</v>
      </c>
      <c r="J90">
        <v>1419877</v>
      </c>
      <c r="K90">
        <v>134124275</v>
      </c>
    </row>
    <row r="91" spans="1:11" ht="15">
      <c r="A91" t="s">
        <v>210</v>
      </c>
      <c r="B91" s="142">
        <v>45381</v>
      </c>
      <c r="C91">
        <v>5</v>
      </c>
      <c r="D91" t="s">
        <v>201</v>
      </c>
      <c r="E91">
        <v>11351419</v>
      </c>
      <c r="F91" t="str">
        <f t="shared" si="2"/>
        <v>Medium C&amp;I</v>
      </c>
      <c r="G91">
        <f t="shared" si="3"/>
        <v>8</v>
      </c>
      <c r="I91" s="144" t="s">
        <v>141</v>
      </c>
      <c r="J91">
        <v>156776</v>
      </c>
      <c r="K91">
        <v>37699343</v>
      </c>
    </row>
    <row r="92" spans="1:9" ht="15">
      <c r="A92" t="s">
        <v>210</v>
      </c>
      <c r="B92" s="142">
        <v>45381</v>
      </c>
      <c r="C92">
        <v>5</v>
      </c>
      <c r="D92" t="s">
        <v>203</v>
      </c>
      <c r="E92">
        <v>2783359</v>
      </c>
      <c r="F92" t="str">
        <f t="shared" si="2"/>
        <v>OTHER</v>
      </c>
      <c r="G92">
        <f t="shared" si="3"/>
        <v>8</v>
      </c>
      <c r="I92" s="2">
        <v>18</v>
      </c>
    </row>
    <row r="93" spans="1:11" ht="15">
      <c r="A93" t="s">
        <v>210</v>
      </c>
      <c r="B93" s="142">
        <v>45381</v>
      </c>
      <c r="C93">
        <v>5</v>
      </c>
      <c r="D93" t="s">
        <v>200</v>
      </c>
      <c r="E93">
        <v>11306620</v>
      </c>
      <c r="F93" t="str">
        <f t="shared" si="2"/>
        <v>Small C&amp;I</v>
      </c>
      <c r="G93">
        <f t="shared" si="3"/>
        <v>8</v>
      </c>
      <c r="I93" s="144" t="s">
        <v>143</v>
      </c>
      <c r="K93">
        <v>1</v>
      </c>
    </row>
    <row r="94" spans="1:11" ht="15">
      <c r="A94" t="s">
        <v>210</v>
      </c>
      <c r="B94" s="142">
        <v>45381</v>
      </c>
      <c r="C94">
        <v>5</v>
      </c>
      <c r="D94" t="s">
        <v>198</v>
      </c>
      <c r="E94">
        <v>99127494</v>
      </c>
      <c r="F94" t="str">
        <f t="shared" si="2"/>
        <v>Low Income Residential</v>
      </c>
      <c r="G94">
        <f t="shared" si="3"/>
        <v>8</v>
      </c>
      <c r="I94" s="144" t="s">
        <v>140</v>
      </c>
      <c r="K94">
        <v>40</v>
      </c>
    </row>
    <row r="95" spans="1:11" ht="15">
      <c r="A95" t="s">
        <v>210</v>
      </c>
      <c r="B95" s="142">
        <v>45381</v>
      </c>
      <c r="C95">
        <v>5</v>
      </c>
      <c r="D95" t="s">
        <v>195</v>
      </c>
      <c r="E95">
        <v>156333833</v>
      </c>
      <c r="F95" t="str">
        <f t="shared" si="2"/>
        <v>Residential</v>
      </c>
      <c r="G95">
        <f t="shared" si="3"/>
        <v>8</v>
      </c>
      <c r="I95" s="144" t="s">
        <v>142</v>
      </c>
      <c r="K95">
        <v>3</v>
      </c>
    </row>
    <row r="96" spans="1:11" ht="15">
      <c r="A96" t="s">
        <v>211</v>
      </c>
      <c r="B96" s="142">
        <v>45381</v>
      </c>
      <c r="C96">
        <v>4</v>
      </c>
      <c r="D96" t="s">
        <v>198</v>
      </c>
      <c r="E96">
        <v>58288</v>
      </c>
      <c r="F96" t="str">
        <f t="shared" si="2"/>
        <v>Low Income Residential</v>
      </c>
      <c r="G96">
        <f t="shared" si="3"/>
        <v>9</v>
      </c>
      <c r="I96" s="144" t="s">
        <v>139</v>
      </c>
      <c r="K96">
        <v>686</v>
      </c>
    </row>
    <row r="97" spans="1:11" ht="15">
      <c r="A97" t="s">
        <v>211</v>
      </c>
      <c r="B97" s="142">
        <v>45381</v>
      </c>
      <c r="C97">
        <v>4</v>
      </c>
      <c r="D97" t="s">
        <v>201</v>
      </c>
      <c r="E97">
        <v>81890</v>
      </c>
      <c r="F97" t="str">
        <f t="shared" si="2"/>
        <v>Medium C&amp;I</v>
      </c>
      <c r="G97">
        <f t="shared" si="3"/>
        <v>9</v>
      </c>
      <c r="I97" s="144" t="s">
        <v>141</v>
      </c>
      <c r="K97">
        <v>37</v>
      </c>
    </row>
    <row r="98" spans="1:9" ht="15">
      <c r="A98" t="s">
        <v>211</v>
      </c>
      <c r="B98" s="142">
        <v>45381</v>
      </c>
      <c r="C98">
        <v>4</v>
      </c>
      <c r="D98" t="s">
        <v>202</v>
      </c>
      <c r="E98">
        <v>109430</v>
      </c>
      <c r="F98" t="str">
        <f t="shared" si="2"/>
        <v>Large C&amp;I</v>
      </c>
      <c r="G98">
        <f t="shared" si="3"/>
        <v>9</v>
      </c>
      <c r="I98" s="2">
        <v>99</v>
      </c>
    </row>
    <row r="99" spans="1:11" ht="15">
      <c r="A99" t="s">
        <v>211</v>
      </c>
      <c r="B99" s="142">
        <v>45381</v>
      </c>
      <c r="C99">
        <v>4</v>
      </c>
      <c r="D99" t="s">
        <v>203</v>
      </c>
      <c r="E99">
        <v>18573</v>
      </c>
      <c r="F99" t="str">
        <f t="shared" si="2"/>
        <v>OTHER</v>
      </c>
      <c r="G99">
        <f t="shared" si="3"/>
        <v>9</v>
      </c>
      <c r="I99" s="144" t="s">
        <v>143</v>
      </c>
      <c r="K99">
        <v>1</v>
      </c>
    </row>
    <row r="100" spans="1:11" ht="15">
      <c r="A100" t="s">
        <v>211</v>
      </c>
      <c r="B100" s="142">
        <v>45381</v>
      </c>
      <c r="C100">
        <v>4</v>
      </c>
      <c r="D100" t="s">
        <v>200</v>
      </c>
      <c r="E100">
        <v>129690</v>
      </c>
      <c r="F100" t="str">
        <f t="shared" si="2"/>
        <v>Small C&amp;I</v>
      </c>
      <c r="G100">
        <f t="shared" si="3"/>
        <v>9</v>
      </c>
      <c r="I100" s="144" t="s">
        <v>140</v>
      </c>
      <c r="K100">
        <v>45</v>
      </c>
    </row>
    <row r="101" spans="1:11" ht="15">
      <c r="A101" t="s">
        <v>211</v>
      </c>
      <c r="B101" s="142">
        <v>45381</v>
      </c>
      <c r="C101">
        <v>5</v>
      </c>
      <c r="D101" t="s">
        <v>202</v>
      </c>
      <c r="E101">
        <v>32966829</v>
      </c>
      <c r="F101" t="str">
        <f t="shared" si="2"/>
        <v>Large C&amp;I</v>
      </c>
      <c r="G101">
        <f t="shared" si="3"/>
        <v>9</v>
      </c>
      <c r="I101" s="144" t="s">
        <v>142</v>
      </c>
      <c r="K101">
        <v>1</v>
      </c>
    </row>
    <row r="102" spans="1:11" ht="15">
      <c r="A102" t="s">
        <v>211</v>
      </c>
      <c r="B102" s="142">
        <v>45381</v>
      </c>
      <c r="C102">
        <v>4</v>
      </c>
      <c r="D102" t="s">
        <v>195</v>
      </c>
      <c r="E102">
        <v>916280</v>
      </c>
      <c r="F102" t="str">
        <f t="shared" si="2"/>
        <v>Residential</v>
      </c>
      <c r="G102">
        <f t="shared" si="3"/>
        <v>9</v>
      </c>
      <c r="I102" s="144" t="s">
        <v>139</v>
      </c>
      <c r="K102">
        <v>616</v>
      </c>
    </row>
    <row r="103" spans="1:11" ht="15">
      <c r="A103" t="s">
        <v>211</v>
      </c>
      <c r="B103" s="142">
        <v>45381</v>
      </c>
      <c r="C103">
        <v>5</v>
      </c>
      <c r="D103" t="s">
        <v>201</v>
      </c>
      <c r="E103">
        <v>21411173</v>
      </c>
      <c r="F103" t="str">
        <f t="shared" si="2"/>
        <v>Medium C&amp;I</v>
      </c>
      <c r="G103">
        <f t="shared" si="3"/>
        <v>9</v>
      </c>
      <c r="I103" s="144" t="s">
        <v>141</v>
      </c>
      <c r="K103">
        <v>25</v>
      </c>
    </row>
    <row r="104" spans="1:7" ht="15">
      <c r="A104" t="s">
        <v>211</v>
      </c>
      <c r="B104" s="142">
        <v>45381</v>
      </c>
      <c r="C104">
        <v>5</v>
      </c>
      <c r="D104" t="s">
        <v>203</v>
      </c>
      <c r="E104">
        <v>5498536</v>
      </c>
      <c r="F104" t="str">
        <f t="shared" si="2"/>
        <v>OTHER</v>
      </c>
      <c r="G104">
        <f t="shared" si="3"/>
        <v>9</v>
      </c>
    </row>
    <row r="105" spans="1:7" ht="15">
      <c r="A105" t="s">
        <v>211</v>
      </c>
      <c r="B105" s="142">
        <v>45381</v>
      </c>
      <c r="C105">
        <v>5</v>
      </c>
      <c r="D105" t="s">
        <v>200</v>
      </c>
      <c r="E105">
        <v>22942470</v>
      </c>
      <c r="F105" t="str">
        <f t="shared" si="2"/>
        <v>Small C&amp;I</v>
      </c>
      <c r="G105">
        <f t="shared" si="3"/>
        <v>9</v>
      </c>
    </row>
    <row r="106" spans="1:7" ht="15">
      <c r="A106" t="s">
        <v>211</v>
      </c>
      <c r="B106" s="142">
        <v>45381</v>
      </c>
      <c r="C106">
        <v>5</v>
      </c>
      <c r="D106" t="s">
        <v>198</v>
      </c>
      <c r="E106">
        <v>120465956</v>
      </c>
      <c r="F106" t="str">
        <f t="shared" si="2"/>
        <v>Low Income Residential</v>
      </c>
      <c r="G106">
        <f t="shared" si="3"/>
        <v>9</v>
      </c>
    </row>
    <row r="107" spans="1:7" ht="15">
      <c r="A107" t="s">
        <v>211</v>
      </c>
      <c r="B107" s="142">
        <v>45381</v>
      </c>
      <c r="C107">
        <v>5</v>
      </c>
      <c r="D107" t="s">
        <v>195</v>
      </c>
      <c r="E107">
        <v>216801460</v>
      </c>
      <c r="F107" t="str">
        <f t="shared" si="2"/>
        <v>Residential</v>
      </c>
      <c r="G107">
        <f t="shared" si="3"/>
        <v>9</v>
      </c>
    </row>
    <row r="108" spans="1:7" ht="15">
      <c r="A108" t="s">
        <v>212</v>
      </c>
      <c r="B108" s="142">
        <v>45381</v>
      </c>
      <c r="C108">
        <v>4</v>
      </c>
      <c r="D108" t="s">
        <v>195</v>
      </c>
      <c r="E108">
        <v>1931480</v>
      </c>
      <c r="F108" t="str">
        <f t="shared" si="2"/>
        <v>Residential</v>
      </c>
      <c r="G108">
        <f t="shared" si="3"/>
        <v>13</v>
      </c>
    </row>
    <row r="109" spans="1:7" ht="15">
      <c r="A109" t="s">
        <v>212</v>
      </c>
      <c r="B109" s="142">
        <v>45381</v>
      </c>
      <c r="C109">
        <v>5</v>
      </c>
      <c r="D109" t="s">
        <v>195</v>
      </c>
      <c r="E109">
        <v>184108751</v>
      </c>
      <c r="F109" t="str">
        <f t="shared" si="2"/>
        <v>Residential</v>
      </c>
      <c r="G109">
        <f t="shared" si="3"/>
        <v>13</v>
      </c>
    </row>
    <row r="110" spans="1:7" ht="15">
      <c r="A110" t="s">
        <v>212</v>
      </c>
      <c r="B110" s="142">
        <v>45381</v>
      </c>
      <c r="C110">
        <v>4</v>
      </c>
      <c r="D110" t="s">
        <v>198</v>
      </c>
      <c r="E110">
        <v>23859</v>
      </c>
      <c r="F110" t="str">
        <f t="shared" si="2"/>
        <v>Low Income Residential</v>
      </c>
      <c r="G110">
        <f t="shared" si="3"/>
        <v>13</v>
      </c>
    </row>
    <row r="111" spans="1:7" ht="15">
      <c r="A111" t="s">
        <v>212</v>
      </c>
      <c r="B111" s="142">
        <v>45381</v>
      </c>
      <c r="C111">
        <v>5</v>
      </c>
      <c r="D111" t="s">
        <v>198</v>
      </c>
      <c r="E111">
        <v>20279734</v>
      </c>
      <c r="F111" t="str">
        <f t="shared" si="2"/>
        <v>Low Income Residential</v>
      </c>
      <c r="G111">
        <f t="shared" si="3"/>
        <v>13</v>
      </c>
    </row>
    <row r="112" spans="1:7" ht="15">
      <c r="A112" t="s">
        <v>212</v>
      </c>
      <c r="B112" s="142">
        <v>45381</v>
      </c>
      <c r="C112">
        <v>4</v>
      </c>
      <c r="D112" t="s">
        <v>200</v>
      </c>
      <c r="E112">
        <v>304188</v>
      </c>
      <c r="F112" t="str">
        <f t="shared" si="2"/>
        <v>Small C&amp;I</v>
      </c>
      <c r="G112">
        <f t="shared" si="3"/>
        <v>13</v>
      </c>
    </row>
    <row r="113" spans="1:7" ht="15">
      <c r="A113" t="s">
        <v>212</v>
      </c>
      <c r="B113" s="142">
        <v>45381</v>
      </c>
      <c r="C113">
        <v>5</v>
      </c>
      <c r="D113" t="s">
        <v>200</v>
      </c>
      <c r="E113">
        <v>56313520</v>
      </c>
      <c r="F113" t="str">
        <f t="shared" si="2"/>
        <v>Small C&amp;I</v>
      </c>
      <c r="G113">
        <f t="shared" si="3"/>
        <v>13</v>
      </c>
    </row>
    <row r="114" spans="1:7" ht="15">
      <c r="A114" t="s">
        <v>212</v>
      </c>
      <c r="B114" s="142">
        <v>45381</v>
      </c>
      <c r="C114">
        <v>4</v>
      </c>
      <c r="D114" t="s">
        <v>201</v>
      </c>
      <c r="E114">
        <v>264040</v>
      </c>
      <c r="F114" t="str">
        <f t="shared" si="2"/>
        <v>Medium C&amp;I</v>
      </c>
      <c r="G114">
        <f t="shared" si="3"/>
        <v>13</v>
      </c>
    </row>
    <row r="115" spans="1:7" ht="15">
      <c r="A115" t="s">
        <v>212</v>
      </c>
      <c r="B115" s="142">
        <v>45381</v>
      </c>
      <c r="C115">
        <v>5</v>
      </c>
      <c r="D115" t="s">
        <v>201</v>
      </c>
      <c r="E115">
        <v>52313112</v>
      </c>
      <c r="F115" t="str">
        <f t="shared" si="2"/>
        <v>Medium C&amp;I</v>
      </c>
      <c r="G115">
        <f t="shared" si="3"/>
        <v>13</v>
      </c>
    </row>
    <row r="116" spans="1:7" ht="15">
      <c r="A116" t="s">
        <v>212</v>
      </c>
      <c r="B116" s="142">
        <v>45381</v>
      </c>
      <c r="C116">
        <v>4</v>
      </c>
      <c r="D116" t="s">
        <v>202</v>
      </c>
      <c r="E116">
        <v>188302</v>
      </c>
      <c r="F116" t="str">
        <f t="shared" si="2"/>
        <v>Large C&amp;I</v>
      </c>
      <c r="G116">
        <f t="shared" si="3"/>
        <v>13</v>
      </c>
    </row>
    <row r="117" spans="1:7" ht="15">
      <c r="A117" t="s">
        <v>212</v>
      </c>
      <c r="B117" s="142">
        <v>45381</v>
      </c>
      <c r="C117">
        <v>5</v>
      </c>
      <c r="D117" t="s">
        <v>202</v>
      </c>
      <c r="E117">
        <v>70769295</v>
      </c>
      <c r="F117" t="str">
        <f t="shared" si="2"/>
        <v>Large C&amp;I</v>
      </c>
      <c r="G117">
        <f t="shared" si="3"/>
        <v>13</v>
      </c>
    </row>
    <row r="118" spans="1:7" ht="15">
      <c r="A118" t="s">
        <v>212</v>
      </c>
      <c r="B118" s="142">
        <v>45381</v>
      </c>
      <c r="C118">
        <v>4</v>
      </c>
      <c r="D118" t="s">
        <v>203</v>
      </c>
      <c r="E118">
        <v>90275</v>
      </c>
      <c r="F118" t="str">
        <f t="shared" si="2"/>
        <v>OTHER</v>
      </c>
      <c r="G118">
        <f t="shared" si="3"/>
        <v>13</v>
      </c>
    </row>
    <row r="119" spans="1:7" ht="15">
      <c r="A119" t="s">
        <v>212</v>
      </c>
      <c r="B119" s="142">
        <v>45381</v>
      </c>
      <c r="C119">
        <v>5</v>
      </c>
      <c r="D119" t="s">
        <v>203</v>
      </c>
      <c r="E119">
        <v>4887394</v>
      </c>
      <c r="F119" t="str">
        <f t="shared" si="2"/>
        <v>OTHER</v>
      </c>
      <c r="G119">
        <f t="shared" si="3"/>
        <v>13</v>
      </c>
    </row>
    <row r="120" spans="1:7" ht="15">
      <c r="A120" t="s">
        <v>213</v>
      </c>
      <c r="B120" s="142">
        <v>45381</v>
      </c>
      <c r="C120">
        <v>4</v>
      </c>
      <c r="D120" t="s">
        <v>195</v>
      </c>
      <c r="E120">
        <v>2688078</v>
      </c>
      <c r="F120" t="str">
        <f t="shared" si="2"/>
        <v>Residential</v>
      </c>
      <c r="G120">
        <f t="shared" si="3"/>
        <v>14</v>
      </c>
    </row>
    <row r="121" spans="1:7" ht="15">
      <c r="A121" t="s">
        <v>213</v>
      </c>
      <c r="B121" s="142">
        <v>45381</v>
      </c>
      <c r="C121">
        <v>5</v>
      </c>
      <c r="D121" t="s">
        <v>195</v>
      </c>
      <c r="E121">
        <v>174586974</v>
      </c>
      <c r="F121" t="str">
        <f t="shared" si="2"/>
        <v>Residential</v>
      </c>
      <c r="G121">
        <f t="shared" si="3"/>
        <v>14</v>
      </c>
    </row>
    <row r="122" spans="1:7" ht="15">
      <c r="A122" t="s">
        <v>213</v>
      </c>
      <c r="B122" s="142">
        <v>45381</v>
      </c>
      <c r="C122">
        <v>4</v>
      </c>
      <c r="D122" t="s">
        <v>198</v>
      </c>
      <c r="E122">
        <v>30548</v>
      </c>
      <c r="F122" t="str">
        <f t="shared" si="2"/>
        <v>Low Income Residential</v>
      </c>
      <c r="G122">
        <f t="shared" si="3"/>
        <v>14</v>
      </c>
    </row>
    <row r="123" spans="1:7" ht="15">
      <c r="A123" t="s">
        <v>213</v>
      </c>
      <c r="B123" s="142">
        <v>45381</v>
      </c>
      <c r="C123">
        <v>5</v>
      </c>
      <c r="D123" t="s">
        <v>198</v>
      </c>
      <c r="E123">
        <v>15339806</v>
      </c>
      <c r="F123" t="str">
        <f t="shared" si="2"/>
        <v>Low Income Residential</v>
      </c>
      <c r="G123">
        <f t="shared" si="3"/>
        <v>14</v>
      </c>
    </row>
    <row r="124" spans="1:7" ht="15">
      <c r="A124" t="s">
        <v>213</v>
      </c>
      <c r="B124" s="142">
        <v>45381</v>
      </c>
      <c r="C124">
        <v>4</v>
      </c>
      <c r="D124" t="s">
        <v>200</v>
      </c>
      <c r="E124">
        <v>499141</v>
      </c>
      <c r="F124" t="str">
        <f t="shared" si="2"/>
        <v>Small C&amp;I</v>
      </c>
      <c r="G124">
        <f t="shared" si="3"/>
        <v>14</v>
      </c>
    </row>
    <row r="125" spans="1:7" ht="15">
      <c r="A125" t="s">
        <v>213</v>
      </c>
      <c r="B125" s="142">
        <v>45381</v>
      </c>
      <c r="C125">
        <v>5</v>
      </c>
      <c r="D125" t="s">
        <v>200</v>
      </c>
      <c r="E125">
        <v>46566667</v>
      </c>
      <c r="F125" t="str">
        <f t="shared" si="2"/>
        <v>Small C&amp;I</v>
      </c>
      <c r="G125">
        <f t="shared" si="3"/>
        <v>14</v>
      </c>
    </row>
    <row r="126" spans="1:7" ht="15">
      <c r="A126" t="s">
        <v>213</v>
      </c>
      <c r="B126" s="142">
        <v>45381</v>
      </c>
      <c r="C126">
        <v>4</v>
      </c>
      <c r="D126" t="s">
        <v>201</v>
      </c>
      <c r="E126">
        <v>328720</v>
      </c>
      <c r="F126" t="str">
        <f t="shared" si="2"/>
        <v>Medium C&amp;I</v>
      </c>
      <c r="G126">
        <f t="shared" si="3"/>
        <v>14</v>
      </c>
    </row>
    <row r="127" spans="1:7" ht="15">
      <c r="A127" t="s">
        <v>213</v>
      </c>
      <c r="B127" s="142">
        <v>45381</v>
      </c>
      <c r="C127">
        <v>5</v>
      </c>
      <c r="D127" t="s">
        <v>201</v>
      </c>
      <c r="E127">
        <v>42981204</v>
      </c>
      <c r="F127" t="str">
        <f t="shared" si="2"/>
        <v>Medium C&amp;I</v>
      </c>
      <c r="G127">
        <f t="shared" si="3"/>
        <v>14</v>
      </c>
    </row>
    <row r="128" spans="1:7" ht="15">
      <c r="A128" t="s">
        <v>213</v>
      </c>
      <c r="B128" s="142">
        <v>45381</v>
      </c>
      <c r="C128">
        <v>4</v>
      </c>
      <c r="D128" t="s">
        <v>202</v>
      </c>
      <c r="E128">
        <v>214480</v>
      </c>
      <c r="F128" t="str">
        <f t="shared" si="2"/>
        <v>Large C&amp;I</v>
      </c>
      <c r="G128">
        <f t="shared" si="3"/>
        <v>14</v>
      </c>
    </row>
    <row r="129" spans="1:7" ht="15">
      <c r="A129" t="s">
        <v>213</v>
      </c>
      <c r="B129" s="142">
        <v>45381</v>
      </c>
      <c r="C129">
        <v>5</v>
      </c>
      <c r="D129" t="s">
        <v>202</v>
      </c>
      <c r="E129">
        <v>60120372</v>
      </c>
      <c r="F129" t="str">
        <f t="shared" si="2"/>
        <v>Large C&amp;I</v>
      </c>
      <c r="G129">
        <f t="shared" si="3"/>
        <v>14</v>
      </c>
    </row>
    <row r="130" spans="1:7" ht="15">
      <c r="A130" t="s">
        <v>213</v>
      </c>
      <c r="B130" s="142">
        <v>45381</v>
      </c>
      <c r="C130">
        <v>4</v>
      </c>
      <c r="D130" t="s">
        <v>203</v>
      </c>
      <c r="E130">
        <v>104264</v>
      </c>
      <c r="F130" t="str">
        <f t="shared" si="4" ref="F130:F180">TRIM(MID(D130,3,50))</f>
        <v>OTHER</v>
      </c>
      <c r="G130">
        <f t="shared" si="5" ref="G130:G180">VALUE(TRIM(MID(A130,6,2)))</f>
        <v>14</v>
      </c>
    </row>
    <row r="131" spans="1:7" ht="15">
      <c r="A131" t="s">
        <v>213</v>
      </c>
      <c r="B131" s="142">
        <v>45381</v>
      </c>
      <c r="C131">
        <v>5</v>
      </c>
      <c r="D131" t="s">
        <v>203</v>
      </c>
      <c r="E131">
        <v>4658265</v>
      </c>
      <c r="F131" t="str">
        <f t="shared" si="4"/>
        <v>OTHER</v>
      </c>
      <c r="G131">
        <f t="shared" si="5"/>
        <v>14</v>
      </c>
    </row>
    <row r="132" spans="1:7" ht="15">
      <c r="A132" t="s">
        <v>214</v>
      </c>
      <c r="B132" s="142">
        <v>45381</v>
      </c>
      <c r="C132">
        <v>4</v>
      </c>
      <c r="D132" t="s">
        <v>195</v>
      </c>
      <c r="E132">
        <v>11970</v>
      </c>
      <c r="F132" t="str">
        <f t="shared" si="4"/>
        <v>Residential</v>
      </c>
      <c r="G132">
        <f t="shared" si="5"/>
        <v>15</v>
      </c>
    </row>
    <row r="133" spans="1:7" ht="15">
      <c r="A133" t="s">
        <v>214</v>
      </c>
      <c r="B133" s="142">
        <v>45381</v>
      </c>
      <c r="C133">
        <v>5</v>
      </c>
      <c r="D133" t="s">
        <v>195</v>
      </c>
      <c r="E133">
        <v>949224</v>
      </c>
      <c r="F133" t="str">
        <f t="shared" si="4"/>
        <v>Residential</v>
      </c>
      <c r="G133">
        <f t="shared" si="5"/>
        <v>15</v>
      </c>
    </row>
    <row r="134" spans="1:7" ht="15">
      <c r="A134" t="s">
        <v>214</v>
      </c>
      <c r="B134" s="142">
        <v>45381</v>
      </c>
      <c r="C134">
        <v>4</v>
      </c>
      <c r="D134" t="s">
        <v>198</v>
      </c>
      <c r="E134">
        <v>146</v>
      </c>
      <c r="F134" t="str">
        <f t="shared" si="4"/>
        <v>Low Income Residential</v>
      </c>
      <c r="G134">
        <f t="shared" si="5"/>
        <v>15</v>
      </c>
    </row>
    <row r="135" spans="1:7" ht="15">
      <c r="A135" t="s">
        <v>214</v>
      </c>
      <c r="B135" s="142">
        <v>45381</v>
      </c>
      <c r="C135">
        <v>5</v>
      </c>
      <c r="D135" t="s">
        <v>198</v>
      </c>
      <c r="E135">
        <v>142713</v>
      </c>
      <c r="F135" t="str">
        <f t="shared" si="4"/>
        <v>Low Income Residential</v>
      </c>
      <c r="G135">
        <f t="shared" si="5"/>
        <v>15</v>
      </c>
    </row>
    <row r="136" spans="1:7" ht="15">
      <c r="A136" t="s">
        <v>214</v>
      </c>
      <c r="B136" s="142">
        <v>45381</v>
      </c>
      <c r="C136">
        <v>4</v>
      </c>
      <c r="D136" t="s">
        <v>200</v>
      </c>
      <c r="E136">
        <v>1892</v>
      </c>
      <c r="F136" t="str">
        <f t="shared" si="4"/>
        <v>Small C&amp;I</v>
      </c>
      <c r="G136">
        <f t="shared" si="5"/>
        <v>15</v>
      </c>
    </row>
    <row r="137" spans="1:7" ht="15">
      <c r="A137" t="s">
        <v>214</v>
      </c>
      <c r="B137" s="142">
        <v>45381</v>
      </c>
      <c r="C137">
        <v>5</v>
      </c>
      <c r="D137" t="s">
        <v>200</v>
      </c>
      <c r="E137">
        <v>168389</v>
      </c>
      <c r="F137" t="str">
        <f t="shared" si="4"/>
        <v>Small C&amp;I</v>
      </c>
      <c r="G137">
        <f t="shared" si="5"/>
        <v>15</v>
      </c>
    </row>
    <row r="138" spans="1:7" ht="15">
      <c r="A138" t="s">
        <v>214</v>
      </c>
      <c r="B138" s="142">
        <v>45381</v>
      </c>
      <c r="C138">
        <v>4</v>
      </c>
      <c r="D138" t="s">
        <v>201</v>
      </c>
      <c r="E138">
        <v>168</v>
      </c>
      <c r="F138" t="str">
        <f t="shared" si="4"/>
        <v>Medium C&amp;I</v>
      </c>
      <c r="G138">
        <f t="shared" si="5"/>
        <v>15</v>
      </c>
    </row>
    <row r="139" spans="1:7" ht="15">
      <c r="A139" t="s">
        <v>214</v>
      </c>
      <c r="B139" s="142">
        <v>45381</v>
      </c>
      <c r="C139">
        <v>5</v>
      </c>
      <c r="D139" t="s">
        <v>201</v>
      </c>
      <c r="E139">
        <v>19501</v>
      </c>
      <c r="F139" t="str">
        <f t="shared" si="4"/>
        <v>Medium C&amp;I</v>
      </c>
      <c r="G139">
        <f t="shared" si="5"/>
        <v>15</v>
      </c>
    </row>
    <row r="140" spans="1:7" ht="15">
      <c r="A140" t="s">
        <v>214</v>
      </c>
      <c r="B140" s="142">
        <v>45381</v>
      </c>
      <c r="C140">
        <v>4</v>
      </c>
      <c r="D140" t="s">
        <v>202</v>
      </c>
      <c r="E140">
        <v>10</v>
      </c>
      <c r="F140" t="str">
        <f t="shared" si="4"/>
        <v>Large C&amp;I</v>
      </c>
      <c r="G140">
        <f t="shared" si="5"/>
        <v>15</v>
      </c>
    </row>
    <row r="141" spans="1:7" ht="15">
      <c r="A141" t="s">
        <v>214</v>
      </c>
      <c r="B141" s="142">
        <v>45381</v>
      </c>
      <c r="C141">
        <v>5</v>
      </c>
      <c r="D141" t="s">
        <v>202</v>
      </c>
      <c r="E141">
        <v>7709</v>
      </c>
      <c r="F141" t="str">
        <f t="shared" si="4"/>
        <v>Large C&amp;I</v>
      </c>
      <c r="G141">
        <f t="shared" si="5"/>
        <v>15</v>
      </c>
    </row>
    <row r="142" spans="1:7" ht="15">
      <c r="A142" t="s">
        <v>214</v>
      </c>
      <c r="B142" s="142">
        <v>45381</v>
      </c>
      <c r="C142">
        <v>4</v>
      </c>
      <c r="D142" t="s">
        <v>203</v>
      </c>
      <c r="E142">
        <v>242</v>
      </c>
      <c r="F142" t="str">
        <f t="shared" si="4"/>
        <v>OTHER</v>
      </c>
      <c r="G142">
        <f t="shared" si="5"/>
        <v>15</v>
      </c>
    </row>
    <row r="143" spans="1:7" ht="15">
      <c r="A143" t="s">
        <v>214</v>
      </c>
      <c r="B143" s="142">
        <v>45381</v>
      </c>
      <c r="C143">
        <v>5</v>
      </c>
      <c r="D143" t="s">
        <v>203</v>
      </c>
      <c r="E143">
        <v>29760</v>
      </c>
      <c r="F143" t="str">
        <f t="shared" si="4"/>
        <v>OTHER</v>
      </c>
      <c r="G143">
        <f t="shared" si="5"/>
        <v>15</v>
      </c>
    </row>
    <row r="144" spans="1:7" ht="15">
      <c r="A144" t="s">
        <v>215</v>
      </c>
      <c r="B144" s="142">
        <v>45381</v>
      </c>
      <c r="C144">
        <v>4</v>
      </c>
      <c r="D144" t="s">
        <v>195</v>
      </c>
      <c r="E144">
        <v>3</v>
      </c>
      <c r="F144" t="str">
        <f t="shared" si="4"/>
        <v>Residential</v>
      </c>
      <c r="G144">
        <f t="shared" si="5"/>
        <v>17</v>
      </c>
    </row>
    <row r="145" spans="1:7" ht="15">
      <c r="A145" t="s">
        <v>215</v>
      </c>
      <c r="B145" s="142">
        <v>45381</v>
      </c>
      <c r="C145">
        <v>5</v>
      </c>
      <c r="D145" t="s">
        <v>203</v>
      </c>
      <c r="E145">
        <v>239</v>
      </c>
      <c r="F145" t="str">
        <f t="shared" si="4"/>
        <v>OTHER</v>
      </c>
      <c r="G145">
        <f t="shared" si="5"/>
        <v>17</v>
      </c>
    </row>
    <row r="146" spans="1:7" ht="15">
      <c r="A146" t="s">
        <v>215</v>
      </c>
      <c r="B146" s="142">
        <v>45381</v>
      </c>
      <c r="C146">
        <v>4</v>
      </c>
      <c r="D146" t="s">
        <v>198</v>
      </c>
      <c r="E146">
        <v>18</v>
      </c>
      <c r="F146" t="str">
        <f t="shared" si="4"/>
        <v>Low Income Residential</v>
      </c>
      <c r="G146">
        <f t="shared" si="5"/>
        <v>17</v>
      </c>
    </row>
    <row r="147" spans="1:7" ht="15">
      <c r="A147" t="s">
        <v>215</v>
      </c>
      <c r="B147" s="142">
        <v>45381</v>
      </c>
      <c r="C147">
        <v>5</v>
      </c>
      <c r="D147" t="s">
        <v>195</v>
      </c>
      <c r="E147">
        <v>2684</v>
      </c>
      <c r="F147" t="str">
        <f t="shared" si="4"/>
        <v>Residential</v>
      </c>
      <c r="G147">
        <f t="shared" si="5"/>
        <v>17</v>
      </c>
    </row>
    <row r="148" spans="1:7" ht="15">
      <c r="A148" t="s">
        <v>215</v>
      </c>
      <c r="B148" s="142">
        <v>45381</v>
      </c>
      <c r="C148">
        <v>5</v>
      </c>
      <c r="D148" t="s">
        <v>198</v>
      </c>
      <c r="E148">
        <v>29169</v>
      </c>
      <c r="F148" t="str">
        <f t="shared" si="4"/>
        <v>Low Income Residential</v>
      </c>
      <c r="G148">
        <f t="shared" si="5"/>
        <v>17</v>
      </c>
    </row>
    <row r="149" spans="1:7" ht="15">
      <c r="A149" t="s">
        <v>216</v>
      </c>
      <c r="B149" s="142">
        <v>45381</v>
      </c>
      <c r="C149">
        <v>5</v>
      </c>
      <c r="D149" t="s">
        <v>195</v>
      </c>
      <c r="E149">
        <v>686</v>
      </c>
      <c r="F149" t="str">
        <f t="shared" si="4"/>
        <v>Residential</v>
      </c>
      <c r="G149">
        <f t="shared" si="5"/>
        <v>18</v>
      </c>
    </row>
    <row r="150" spans="1:7" ht="15">
      <c r="A150" t="s">
        <v>216</v>
      </c>
      <c r="B150" s="142">
        <v>45381</v>
      </c>
      <c r="C150">
        <v>5</v>
      </c>
      <c r="D150" t="s">
        <v>198</v>
      </c>
      <c r="E150">
        <v>40</v>
      </c>
      <c r="F150" t="str">
        <f t="shared" si="4"/>
        <v>Low Income Residential</v>
      </c>
      <c r="G150">
        <f t="shared" si="5"/>
        <v>18</v>
      </c>
    </row>
    <row r="151" spans="1:7" ht="15">
      <c r="A151" t="s">
        <v>216</v>
      </c>
      <c r="B151" s="142">
        <v>45381</v>
      </c>
      <c r="C151">
        <v>5</v>
      </c>
      <c r="D151" t="s">
        <v>200</v>
      </c>
      <c r="E151">
        <v>37</v>
      </c>
      <c r="F151" t="str">
        <f t="shared" si="4"/>
        <v>Small C&amp;I</v>
      </c>
      <c r="G151">
        <f t="shared" si="5"/>
        <v>18</v>
      </c>
    </row>
    <row r="152" spans="1:7" ht="15">
      <c r="A152" t="s">
        <v>216</v>
      </c>
      <c r="B152" s="142">
        <v>45381</v>
      </c>
      <c r="C152">
        <v>5</v>
      </c>
      <c r="D152" t="s">
        <v>201</v>
      </c>
      <c r="E152">
        <v>3</v>
      </c>
      <c r="F152" t="str">
        <f t="shared" si="4"/>
        <v>Medium C&amp;I</v>
      </c>
      <c r="G152">
        <f t="shared" si="5"/>
        <v>18</v>
      </c>
    </row>
    <row r="153" spans="1:7" ht="15">
      <c r="A153" t="s">
        <v>216</v>
      </c>
      <c r="B153" s="142">
        <v>45381</v>
      </c>
      <c r="C153">
        <v>5</v>
      </c>
      <c r="D153" t="s">
        <v>202</v>
      </c>
      <c r="E153">
        <v>1</v>
      </c>
      <c r="F153" t="str">
        <f t="shared" si="4"/>
        <v>Large C&amp;I</v>
      </c>
      <c r="G153">
        <f t="shared" si="5"/>
        <v>18</v>
      </c>
    </row>
    <row r="154" spans="1:7" ht="15">
      <c r="A154" t="s">
        <v>216</v>
      </c>
      <c r="B154" s="142">
        <v>45381</v>
      </c>
      <c r="C154">
        <v>5</v>
      </c>
      <c r="D154" t="s">
        <v>203</v>
      </c>
      <c r="E154">
        <v>4</v>
      </c>
      <c r="F154" t="str">
        <f t="shared" si="4"/>
        <v>OTHER</v>
      </c>
      <c r="G154">
        <f t="shared" si="5"/>
        <v>18</v>
      </c>
    </row>
    <row r="155" spans="1:7" ht="15">
      <c r="A155" t="s">
        <v>217</v>
      </c>
      <c r="B155" s="142">
        <v>45381</v>
      </c>
      <c r="C155">
        <v>5</v>
      </c>
      <c r="D155" t="s">
        <v>195</v>
      </c>
      <c r="E155">
        <v>616</v>
      </c>
      <c r="F155" t="str">
        <f t="shared" si="4"/>
        <v>Residential</v>
      </c>
      <c r="G155">
        <f t="shared" si="5"/>
        <v>99</v>
      </c>
    </row>
    <row r="156" spans="1:7" ht="15">
      <c r="A156" t="s">
        <v>217</v>
      </c>
      <c r="B156" s="142">
        <v>45381</v>
      </c>
      <c r="C156">
        <v>5</v>
      </c>
      <c r="D156" t="s">
        <v>198</v>
      </c>
      <c r="E156">
        <v>45</v>
      </c>
      <c r="F156" t="str">
        <f t="shared" si="4"/>
        <v>Low Income Residential</v>
      </c>
      <c r="G156">
        <f t="shared" si="5"/>
        <v>99</v>
      </c>
    </row>
    <row r="157" spans="1:7" ht="15">
      <c r="A157" t="s">
        <v>217</v>
      </c>
      <c r="B157" s="142">
        <v>45381</v>
      </c>
      <c r="C157">
        <v>5</v>
      </c>
      <c r="D157" t="s">
        <v>200</v>
      </c>
      <c r="E157">
        <v>25</v>
      </c>
      <c r="F157" t="str">
        <f t="shared" si="4"/>
        <v>Small C&amp;I</v>
      </c>
      <c r="G157">
        <f t="shared" si="5"/>
        <v>99</v>
      </c>
    </row>
    <row r="158" spans="1:7" ht="15">
      <c r="A158" t="s">
        <v>217</v>
      </c>
      <c r="B158" s="142">
        <v>45381</v>
      </c>
      <c r="C158">
        <v>5</v>
      </c>
      <c r="D158" t="s">
        <v>201</v>
      </c>
      <c r="E158">
        <v>1</v>
      </c>
      <c r="F158" t="str">
        <f t="shared" si="4"/>
        <v>Medium C&amp;I</v>
      </c>
      <c r="G158">
        <f t="shared" si="5"/>
        <v>99</v>
      </c>
    </row>
    <row r="159" spans="1:7" ht="15">
      <c r="A159" t="s">
        <v>217</v>
      </c>
      <c r="B159" s="142">
        <v>45381</v>
      </c>
      <c r="C159">
        <v>5</v>
      </c>
      <c r="D159" t="s">
        <v>202</v>
      </c>
      <c r="E159">
        <v>1</v>
      </c>
      <c r="F159" t="str">
        <f t="shared" si="4"/>
        <v>Large C&amp;I</v>
      </c>
      <c r="G159">
        <f t="shared" si="5"/>
        <v>99</v>
      </c>
    </row>
    <row r="160" spans="1:7" ht="15">
      <c r="A160" t="s">
        <v>217</v>
      </c>
      <c r="B160" s="142">
        <v>45381</v>
      </c>
      <c r="C160">
        <v>5</v>
      </c>
      <c r="D160" t="s">
        <v>203</v>
      </c>
      <c r="E160">
        <v>3</v>
      </c>
      <c r="F160" t="str">
        <f t="shared" si="4"/>
        <v>OTHER</v>
      </c>
      <c r="G160">
        <f t="shared" si="5"/>
        <v>99</v>
      </c>
    </row>
    <row r="161" spans="1:7" ht="15">
      <c r="A161" t="s">
        <v>218</v>
      </c>
      <c r="B161" s="142">
        <v>45381</v>
      </c>
      <c r="C161">
        <v>5</v>
      </c>
      <c r="D161" t="s">
        <v>202</v>
      </c>
      <c r="E161">
        <v>22</v>
      </c>
      <c r="F161" t="str">
        <f t="shared" si="4"/>
        <v>Large C&amp;I</v>
      </c>
      <c r="G161">
        <f t="shared" si="5"/>
        <v>19</v>
      </c>
    </row>
    <row r="162" spans="1:7" ht="15">
      <c r="A162" t="s">
        <v>218</v>
      </c>
      <c r="B162" s="142">
        <v>45381</v>
      </c>
      <c r="C162">
        <v>4</v>
      </c>
      <c r="D162" t="s">
        <v>198</v>
      </c>
      <c r="E162">
        <v>5</v>
      </c>
      <c r="F162" t="str">
        <f t="shared" si="4"/>
        <v>Low Income Residential</v>
      </c>
      <c r="G162">
        <f t="shared" si="5"/>
        <v>19</v>
      </c>
    </row>
    <row r="163" spans="1:7" ht="15">
      <c r="A163" t="s">
        <v>218</v>
      </c>
      <c r="B163" s="142">
        <v>45381</v>
      </c>
      <c r="C163">
        <v>4</v>
      </c>
      <c r="D163" t="s">
        <v>195</v>
      </c>
      <c r="E163">
        <v>50</v>
      </c>
      <c r="F163" t="str">
        <f t="shared" si="4"/>
        <v>Residential</v>
      </c>
      <c r="G163">
        <f t="shared" si="5"/>
        <v>19</v>
      </c>
    </row>
    <row r="164" spans="1:7" ht="15">
      <c r="A164" t="s">
        <v>218</v>
      </c>
      <c r="B164" s="142">
        <v>45381</v>
      </c>
      <c r="C164">
        <v>5</v>
      </c>
      <c r="D164" t="s">
        <v>203</v>
      </c>
      <c r="E164">
        <v>726</v>
      </c>
      <c r="F164" t="str">
        <f t="shared" si="4"/>
        <v>OTHER</v>
      </c>
      <c r="G164">
        <f t="shared" si="5"/>
        <v>19</v>
      </c>
    </row>
    <row r="165" spans="1:7" ht="15">
      <c r="A165" t="s">
        <v>218</v>
      </c>
      <c r="B165" s="142">
        <v>45381</v>
      </c>
      <c r="C165">
        <v>5</v>
      </c>
      <c r="D165" t="s">
        <v>198</v>
      </c>
      <c r="E165">
        <v>6348</v>
      </c>
      <c r="F165" t="str">
        <f t="shared" si="4"/>
        <v>Low Income Residential</v>
      </c>
      <c r="G165">
        <f t="shared" si="5"/>
        <v>19</v>
      </c>
    </row>
    <row r="166" spans="1:7" ht="15">
      <c r="A166" t="s">
        <v>218</v>
      </c>
      <c r="B166" s="142">
        <v>45381</v>
      </c>
      <c r="C166">
        <v>5</v>
      </c>
      <c r="D166" t="s">
        <v>195</v>
      </c>
      <c r="E166">
        <v>26693</v>
      </c>
      <c r="F166" t="str">
        <f t="shared" si="4"/>
        <v>Residential</v>
      </c>
      <c r="G166">
        <f t="shared" si="5"/>
        <v>19</v>
      </c>
    </row>
    <row r="167" spans="1:7" ht="15">
      <c r="A167" t="s">
        <v>218</v>
      </c>
      <c r="B167" s="142">
        <v>45381</v>
      </c>
      <c r="C167">
        <v>5</v>
      </c>
      <c r="D167" t="s">
        <v>200</v>
      </c>
      <c r="E167">
        <v>790</v>
      </c>
      <c r="F167" t="str">
        <f t="shared" si="4"/>
        <v>Small C&amp;I</v>
      </c>
      <c r="G167">
        <f t="shared" si="5"/>
        <v>19</v>
      </c>
    </row>
    <row r="168" spans="1:7" ht="15">
      <c r="A168" t="s">
        <v>218</v>
      </c>
      <c r="B168" s="142">
        <v>45381</v>
      </c>
      <c r="C168">
        <v>5</v>
      </c>
      <c r="D168" t="s">
        <v>201</v>
      </c>
      <c r="E168">
        <v>85</v>
      </c>
      <c r="F168" t="str">
        <f t="shared" si="4"/>
        <v>Medium C&amp;I</v>
      </c>
      <c r="G168">
        <f t="shared" si="5"/>
        <v>19</v>
      </c>
    </row>
    <row r="169" spans="1:7" ht="15">
      <c r="A169" t="s">
        <v>219</v>
      </c>
      <c r="B169" s="142">
        <v>45381</v>
      </c>
      <c r="C169">
        <v>4</v>
      </c>
      <c r="D169" t="s">
        <v>198</v>
      </c>
      <c r="E169">
        <v>18835</v>
      </c>
      <c r="F169" t="str">
        <f t="shared" si="4"/>
        <v>Low Income Residential</v>
      </c>
      <c r="G169">
        <f t="shared" si="5"/>
        <v>20</v>
      </c>
    </row>
    <row r="170" spans="1:7" ht="15">
      <c r="A170" t="s">
        <v>219</v>
      </c>
      <c r="B170" s="142">
        <v>45381</v>
      </c>
      <c r="C170">
        <v>4</v>
      </c>
      <c r="D170" t="s">
        <v>201</v>
      </c>
      <c r="E170">
        <v>158587</v>
      </c>
      <c r="F170" t="str">
        <f t="shared" si="4"/>
        <v>Medium C&amp;I</v>
      </c>
      <c r="G170">
        <f t="shared" si="5"/>
        <v>20</v>
      </c>
    </row>
    <row r="171" spans="1:7" ht="15">
      <c r="A171" t="s">
        <v>219</v>
      </c>
      <c r="B171" s="142">
        <v>45381</v>
      </c>
      <c r="C171">
        <v>4</v>
      </c>
      <c r="D171" t="s">
        <v>202</v>
      </c>
      <c r="E171">
        <v>160362</v>
      </c>
      <c r="F171" t="str">
        <f t="shared" si="4"/>
        <v>Large C&amp;I</v>
      </c>
      <c r="G171">
        <f t="shared" si="5"/>
        <v>20</v>
      </c>
    </row>
    <row r="172" spans="1:7" ht="15">
      <c r="A172" t="s">
        <v>219</v>
      </c>
      <c r="B172" s="142">
        <v>45381</v>
      </c>
      <c r="C172">
        <v>4</v>
      </c>
      <c r="D172" t="s">
        <v>203</v>
      </c>
      <c r="E172">
        <v>47661</v>
      </c>
      <c r="F172" t="str">
        <f t="shared" si="4"/>
        <v>OTHER</v>
      </c>
      <c r="G172">
        <f t="shared" si="5"/>
        <v>20</v>
      </c>
    </row>
    <row r="173" spans="1:7" ht="15">
      <c r="A173" t="s">
        <v>219</v>
      </c>
      <c r="B173" s="142">
        <v>45381</v>
      </c>
      <c r="C173">
        <v>4</v>
      </c>
      <c r="D173" t="s">
        <v>200</v>
      </c>
      <c r="E173">
        <v>156776</v>
      </c>
      <c r="F173" t="str">
        <f t="shared" si="4"/>
        <v>Small C&amp;I</v>
      </c>
      <c r="G173">
        <f t="shared" si="5"/>
        <v>20</v>
      </c>
    </row>
    <row r="174" spans="1:7" ht="15">
      <c r="A174" t="s">
        <v>219</v>
      </c>
      <c r="B174" s="142">
        <v>45381</v>
      </c>
      <c r="C174">
        <v>5</v>
      </c>
      <c r="D174" t="s">
        <v>202</v>
      </c>
      <c r="E174">
        <v>49054145</v>
      </c>
      <c r="F174" t="str">
        <f t="shared" si="4"/>
        <v>Large C&amp;I</v>
      </c>
      <c r="G174">
        <f t="shared" si="5"/>
        <v>20</v>
      </c>
    </row>
    <row r="175" spans="1:7" ht="15">
      <c r="A175" t="s">
        <v>219</v>
      </c>
      <c r="B175" s="142">
        <v>45381</v>
      </c>
      <c r="C175">
        <v>4</v>
      </c>
      <c r="D175" t="s">
        <v>195</v>
      </c>
      <c r="E175">
        <v>1419877</v>
      </c>
      <c r="F175" t="str">
        <f t="shared" si="4"/>
        <v>Residential</v>
      </c>
      <c r="G175">
        <f t="shared" si="5"/>
        <v>20</v>
      </c>
    </row>
    <row r="176" spans="1:7" ht="15">
      <c r="A176" t="s">
        <v>219</v>
      </c>
      <c r="B176" s="142">
        <v>45381</v>
      </c>
      <c r="C176">
        <v>5</v>
      </c>
      <c r="D176" t="s">
        <v>201</v>
      </c>
      <c r="E176">
        <v>31474899</v>
      </c>
      <c r="F176" t="str">
        <f t="shared" si="4"/>
        <v>Medium C&amp;I</v>
      </c>
      <c r="G176">
        <f t="shared" si="5"/>
        <v>20</v>
      </c>
    </row>
    <row r="177" spans="1:7" ht="15">
      <c r="A177" t="s">
        <v>219</v>
      </c>
      <c r="B177" s="142">
        <v>45381</v>
      </c>
      <c r="C177">
        <v>5</v>
      </c>
      <c r="D177" t="s">
        <v>203</v>
      </c>
      <c r="E177">
        <v>3306466</v>
      </c>
      <c r="F177" t="str">
        <f t="shared" si="4"/>
        <v>OTHER</v>
      </c>
      <c r="G177">
        <f t="shared" si="5"/>
        <v>20</v>
      </c>
    </row>
    <row r="178" spans="1:7" ht="15">
      <c r="A178" t="s">
        <v>219</v>
      </c>
      <c r="B178" s="142">
        <v>45381</v>
      </c>
      <c r="C178">
        <v>5</v>
      </c>
      <c r="D178" t="s">
        <v>200</v>
      </c>
      <c r="E178">
        <v>37699343</v>
      </c>
      <c r="F178" t="str">
        <f t="shared" si="4"/>
        <v>Small C&amp;I</v>
      </c>
      <c r="G178">
        <f t="shared" si="5"/>
        <v>20</v>
      </c>
    </row>
    <row r="179" spans="1:7" ht="15">
      <c r="A179" t="s">
        <v>219</v>
      </c>
      <c r="B179" s="142">
        <v>45381</v>
      </c>
      <c r="C179">
        <v>5</v>
      </c>
      <c r="D179" t="s">
        <v>198</v>
      </c>
      <c r="E179">
        <v>16827474</v>
      </c>
      <c r="F179" t="str">
        <f t="shared" si="4"/>
        <v>Low Income Residential</v>
      </c>
      <c r="G179">
        <f t="shared" si="5"/>
        <v>20</v>
      </c>
    </row>
    <row r="180" spans="1:7" ht="15" thickBot="1">
      <c r="A180" t="s">
        <v>219</v>
      </c>
      <c r="B180" s="142">
        <v>45381</v>
      </c>
      <c r="C180">
        <v>5</v>
      </c>
      <c r="D180" t="s">
        <v>195</v>
      </c>
      <c r="E180">
        <v>134124275</v>
      </c>
      <c r="F180" t="str">
        <f t="shared" si="4"/>
        <v>Residential</v>
      </c>
      <c r="G180">
        <f t="shared" si="5"/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0"/>
  <sheetViews>
    <sheetView workbookViewId="0" topLeftCell="A1">
      <pane ySplit="1" topLeftCell="A2" activePane="bottomLeft" state="frozen"/>
      <selection pane="topLeft" activeCell="X7" sqref="X7:X11"/>
      <selection pane="bottomLeft" activeCell="J6" sqref="J6"/>
    </sheetView>
  </sheetViews>
  <sheetFormatPr defaultRowHeight="15"/>
  <cols>
    <col min="2" max="2" width="11.7142857142857" style="142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45381</v>
      </c>
      <c r="C2" t="s">
        <v>181</v>
      </c>
      <c r="D2" t="s">
        <v>195</v>
      </c>
      <c r="E2">
        <v>614065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45381</v>
      </c>
      <c r="C3" t="s">
        <v>181</v>
      </c>
      <c r="D3" t="s">
        <v>198</v>
      </c>
      <c r="E3">
        <v>75661</v>
      </c>
      <c r="F3" t="str">
        <f t="shared" si="0"/>
        <v>Low Income Residential</v>
      </c>
      <c r="G3">
        <f t="shared" si="1"/>
        <v>1</v>
      </c>
      <c r="J3" s="142">
        <v>45381</v>
      </c>
    </row>
    <row r="4" spans="1:11" ht="15">
      <c r="A4" t="s">
        <v>194</v>
      </c>
      <c r="B4" s="142">
        <v>45381</v>
      </c>
      <c r="C4" t="s">
        <v>186</v>
      </c>
      <c r="D4" t="s">
        <v>200</v>
      </c>
      <c r="E4">
        <v>18775</v>
      </c>
      <c r="F4" t="str">
        <f t="shared" si="0"/>
        <v>Small C&amp;I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9" ht="15">
      <c r="A5" t="s">
        <v>194</v>
      </c>
      <c r="B5" s="142">
        <v>45381</v>
      </c>
      <c r="C5" t="s">
        <v>181</v>
      </c>
      <c r="D5" t="s">
        <v>220</v>
      </c>
      <c r="E5">
        <v>87</v>
      </c>
      <c r="F5" t="str">
        <f t="shared" si="0"/>
        <v>HER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45381</v>
      </c>
      <c r="C6" t="s">
        <v>181</v>
      </c>
      <c r="D6" t="s">
        <v>200</v>
      </c>
      <c r="E6">
        <v>37326</v>
      </c>
      <c r="F6" t="str">
        <f t="shared" si="0"/>
        <v>Small C&amp;I</v>
      </c>
      <c r="G6">
        <f t="shared" si="1"/>
        <v>1</v>
      </c>
      <c r="I6" s="144" t="s">
        <v>143</v>
      </c>
      <c r="J6">
        <v>9663</v>
      </c>
      <c r="K6">
        <v>129</v>
      </c>
    </row>
    <row r="7" spans="1:11" ht="15">
      <c r="A7" t="s">
        <v>194</v>
      </c>
      <c r="B7" s="142">
        <v>45381</v>
      </c>
      <c r="C7" t="s">
        <v>186</v>
      </c>
      <c r="D7" t="s">
        <v>202</v>
      </c>
      <c r="E7">
        <v>129</v>
      </c>
      <c r="F7" t="str">
        <f t="shared" si="0"/>
        <v>Large C&amp;I</v>
      </c>
      <c r="G7">
        <f t="shared" si="1"/>
        <v>1</v>
      </c>
      <c r="I7" s="144" t="s">
        <v>140</v>
      </c>
      <c r="J7">
        <v>75661</v>
      </c>
      <c r="K7">
        <v>16914</v>
      </c>
    </row>
    <row r="8" spans="1:11" ht="15">
      <c r="A8" t="s">
        <v>194</v>
      </c>
      <c r="B8" s="142">
        <v>45381</v>
      </c>
      <c r="C8" t="s">
        <v>181</v>
      </c>
      <c r="D8" t="s">
        <v>202</v>
      </c>
      <c r="E8">
        <v>9663</v>
      </c>
      <c r="F8" t="str">
        <f t="shared" si="0"/>
        <v>Large C&amp;I</v>
      </c>
      <c r="G8">
        <f t="shared" si="1"/>
        <v>1</v>
      </c>
      <c r="I8" s="144" t="s">
        <v>142</v>
      </c>
      <c r="J8">
        <v>12817</v>
      </c>
      <c r="K8">
        <v>580</v>
      </c>
    </row>
    <row r="9" spans="1:11" ht="15">
      <c r="A9" t="s">
        <v>194</v>
      </c>
      <c r="B9" s="142">
        <v>45381</v>
      </c>
      <c r="C9" t="s">
        <v>186</v>
      </c>
      <c r="D9" t="s">
        <v>195</v>
      </c>
      <c r="E9">
        <v>185037</v>
      </c>
      <c r="F9" t="str">
        <f t="shared" si="0"/>
        <v>Residential</v>
      </c>
      <c r="G9">
        <f t="shared" si="1"/>
        <v>1</v>
      </c>
      <c r="I9" s="144" t="s">
        <v>139</v>
      </c>
      <c r="J9">
        <v>614065</v>
      </c>
      <c r="K9">
        <v>185037</v>
      </c>
    </row>
    <row r="10" spans="1:11" ht="15">
      <c r="A10" t="s">
        <v>194</v>
      </c>
      <c r="B10" s="142">
        <v>45381</v>
      </c>
      <c r="C10" t="s">
        <v>186</v>
      </c>
      <c r="D10" t="s">
        <v>198</v>
      </c>
      <c r="E10">
        <v>16914</v>
      </c>
      <c r="F10" t="str">
        <f t="shared" si="0"/>
        <v>Low Income Residential</v>
      </c>
      <c r="G10">
        <f t="shared" si="1"/>
        <v>1</v>
      </c>
      <c r="I10" s="144" t="s">
        <v>141</v>
      </c>
      <c r="J10">
        <v>37326</v>
      </c>
      <c r="K10">
        <v>18775</v>
      </c>
    </row>
    <row r="11" spans="1:9" ht="15">
      <c r="A11" t="s">
        <v>194</v>
      </c>
      <c r="B11" s="142">
        <v>45381</v>
      </c>
      <c r="C11" t="s">
        <v>181</v>
      </c>
      <c r="D11" t="s">
        <v>201</v>
      </c>
      <c r="E11">
        <v>12817</v>
      </c>
      <c r="F11" t="str">
        <f t="shared" si="0"/>
        <v>Medium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45381</v>
      </c>
      <c r="C12" t="s">
        <v>186</v>
      </c>
      <c r="D12" t="s">
        <v>201</v>
      </c>
      <c r="E12">
        <v>580</v>
      </c>
      <c r="F12" t="str">
        <f t="shared" si="0"/>
        <v>Medium C&amp;I</v>
      </c>
      <c r="G12">
        <f t="shared" si="1"/>
        <v>1</v>
      </c>
      <c r="I12" s="144" t="s">
        <v>143</v>
      </c>
      <c r="J12">
        <v>1863</v>
      </c>
      <c r="K12">
        <v>24</v>
      </c>
    </row>
    <row r="13" spans="1:11" ht="15">
      <c r="A13" t="s">
        <v>194</v>
      </c>
      <c r="B13" s="142">
        <v>45381</v>
      </c>
      <c r="C13" t="s">
        <v>186</v>
      </c>
      <c r="D13" t="s">
        <v>220</v>
      </c>
      <c r="E13">
        <v>38</v>
      </c>
      <c r="F13" t="str">
        <f t="shared" si="0"/>
        <v>HER</v>
      </c>
      <c r="G13">
        <f t="shared" si="1"/>
        <v>1</v>
      </c>
      <c r="I13" s="144" t="s">
        <v>140</v>
      </c>
      <c r="J13">
        <v>35895</v>
      </c>
      <c r="K13">
        <v>6705</v>
      </c>
    </row>
    <row r="14" spans="1:11" ht="15">
      <c r="A14" t="s">
        <v>204</v>
      </c>
      <c r="B14" s="142">
        <v>45381</v>
      </c>
      <c r="C14" t="s">
        <v>186</v>
      </c>
      <c r="D14" t="s">
        <v>195</v>
      </c>
      <c r="E14">
        <v>23051</v>
      </c>
      <c r="F14" t="str">
        <f t="shared" si="0"/>
        <v>Residential</v>
      </c>
      <c r="G14">
        <f t="shared" si="1"/>
        <v>2</v>
      </c>
      <c r="I14" s="144" t="s">
        <v>142</v>
      </c>
      <c r="J14">
        <v>2182</v>
      </c>
      <c r="K14">
        <v>128</v>
      </c>
    </row>
    <row r="15" spans="1:11" ht="15">
      <c r="A15" t="s">
        <v>204</v>
      </c>
      <c r="B15" s="142">
        <v>45381</v>
      </c>
      <c r="C15" t="s">
        <v>186</v>
      </c>
      <c r="D15" t="s">
        <v>198</v>
      </c>
      <c r="E15">
        <v>6705</v>
      </c>
      <c r="F15" t="str">
        <f t="shared" si="0"/>
        <v>Low Income Residential</v>
      </c>
      <c r="G15">
        <f t="shared" si="1"/>
        <v>2</v>
      </c>
      <c r="I15" s="144" t="s">
        <v>139</v>
      </c>
      <c r="J15">
        <v>103584</v>
      </c>
      <c r="K15">
        <v>23051</v>
      </c>
    </row>
    <row r="16" spans="1:11" ht="15">
      <c r="A16" t="s">
        <v>204</v>
      </c>
      <c r="B16" s="142">
        <v>45381</v>
      </c>
      <c r="C16" t="s">
        <v>181</v>
      </c>
      <c r="D16" t="s">
        <v>201</v>
      </c>
      <c r="E16">
        <v>2182</v>
      </c>
      <c r="F16" t="str">
        <f t="shared" si="0"/>
        <v>Medium C&amp;I</v>
      </c>
      <c r="G16">
        <f t="shared" si="1"/>
        <v>2</v>
      </c>
      <c r="I16" s="144" t="s">
        <v>141</v>
      </c>
      <c r="J16">
        <v>6727</v>
      </c>
      <c r="K16">
        <v>2976</v>
      </c>
    </row>
    <row r="17" spans="1:9" ht="15">
      <c r="A17" t="s">
        <v>204</v>
      </c>
      <c r="B17" s="142">
        <v>45381</v>
      </c>
      <c r="C17" t="s">
        <v>181</v>
      </c>
      <c r="D17" t="s">
        <v>195</v>
      </c>
      <c r="E17">
        <v>103584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45381</v>
      </c>
      <c r="C18" t="s">
        <v>181</v>
      </c>
      <c r="D18" t="s">
        <v>198</v>
      </c>
      <c r="E18">
        <v>35895</v>
      </c>
      <c r="F18" t="str">
        <f t="shared" si="0"/>
        <v>Low Income Residential</v>
      </c>
      <c r="G18">
        <f t="shared" si="1"/>
        <v>2</v>
      </c>
      <c r="I18" s="144" t="s">
        <v>143</v>
      </c>
      <c r="J18">
        <v>1193</v>
      </c>
      <c r="K18">
        <v>19</v>
      </c>
    </row>
    <row r="19" spans="1:11" ht="15">
      <c r="A19" t="s">
        <v>204</v>
      </c>
      <c r="B19" s="142">
        <v>45381</v>
      </c>
      <c r="C19" t="s">
        <v>181</v>
      </c>
      <c r="D19" t="s">
        <v>200</v>
      </c>
      <c r="E19">
        <v>6727</v>
      </c>
      <c r="F19" t="str">
        <f t="shared" si="0"/>
        <v>Small C&amp;I</v>
      </c>
      <c r="G19">
        <f t="shared" si="1"/>
        <v>2</v>
      </c>
      <c r="I19" s="144" t="s">
        <v>140</v>
      </c>
      <c r="J19">
        <v>7576</v>
      </c>
      <c r="K19">
        <v>1425</v>
      </c>
    </row>
    <row r="20" spans="1:11" ht="15">
      <c r="A20" t="s">
        <v>204</v>
      </c>
      <c r="B20" s="142">
        <v>45381</v>
      </c>
      <c r="C20" t="s">
        <v>186</v>
      </c>
      <c r="D20" t="s">
        <v>201</v>
      </c>
      <c r="E20">
        <v>128</v>
      </c>
      <c r="F20" t="str">
        <f t="shared" si="0"/>
        <v>Medium C&amp;I</v>
      </c>
      <c r="G20">
        <f t="shared" si="1"/>
        <v>2</v>
      </c>
      <c r="I20" s="144" t="s">
        <v>142</v>
      </c>
      <c r="J20">
        <v>1211</v>
      </c>
      <c r="K20">
        <v>90</v>
      </c>
    </row>
    <row r="21" spans="1:11" ht="15">
      <c r="A21" t="s">
        <v>204</v>
      </c>
      <c r="B21" s="142">
        <v>45381</v>
      </c>
      <c r="C21" t="s">
        <v>186</v>
      </c>
      <c r="D21" t="s">
        <v>200</v>
      </c>
      <c r="E21">
        <v>2976</v>
      </c>
      <c r="F21" t="str">
        <f t="shared" si="0"/>
        <v>Small C&amp;I</v>
      </c>
      <c r="G21">
        <f t="shared" si="1"/>
        <v>2</v>
      </c>
      <c r="I21" s="144" t="s">
        <v>139</v>
      </c>
      <c r="J21">
        <v>41166</v>
      </c>
      <c r="K21">
        <v>9941</v>
      </c>
    </row>
    <row r="22" spans="1:11" ht="15">
      <c r="A22" t="s">
        <v>204</v>
      </c>
      <c r="B22" s="142">
        <v>45381</v>
      </c>
      <c r="C22" t="s">
        <v>186</v>
      </c>
      <c r="D22" t="s">
        <v>202</v>
      </c>
      <c r="E22">
        <v>24</v>
      </c>
      <c r="F22" t="str">
        <f t="shared" si="0"/>
        <v>Large C&amp;I</v>
      </c>
      <c r="G22">
        <f t="shared" si="1"/>
        <v>2</v>
      </c>
      <c r="I22" s="144" t="s">
        <v>141</v>
      </c>
      <c r="J22">
        <v>3225</v>
      </c>
      <c r="K22">
        <v>1624</v>
      </c>
    </row>
    <row r="23" spans="1:9" ht="15">
      <c r="A23" t="s">
        <v>204</v>
      </c>
      <c r="B23" s="142">
        <v>45381</v>
      </c>
      <c r="C23" t="s">
        <v>181</v>
      </c>
      <c r="D23" t="s">
        <v>202</v>
      </c>
      <c r="E23">
        <v>1863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5">
      <c r="A24" t="s">
        <v>205</v>
      </c>
      <c r="B24" s="142">
        <v>45381</v>
      </c>
      <c r="C24" t="s">
        <v>186</v>
      </c>
      <c r="D24" t="s">
        <v>200</v>
      </c>
      <c r="E24">
        <v>1624</v>
      </c>
      <c r="F24" t="str">
        <f t="shared" si="0"/>
        <v>Small C&amp;I</v>
      </c>
      <c r="G24">
        <f t="shared" si="1"/>
        <v>3</v>
      </c>
      <c r="I24" s="144" t="s">
        <v>143</v>
      </c>
      <c r="J24">
        <v>350</v>
      </c>
      <c r="K24">
        <v>2</v>
      </c>
    </row>
    <row r="25" spans="1:11" ht="15">
      <c r="A25" t="s">
        <v>205</v>
      </c>
      <c r="B25" s="142">
        <v>45381</v>
      </c>
      <c r="C25" t="s">
        <v>181</v>
      </c>
      <c r="D25" t="s">
        <v>200</v>
      </c>
      <c r="E25">
        <v>3225</v>
      </c>
      <c r="F25" t="str">
        <f t="shared" si="0"/>
        <v>Small C&amp;I</v>
      </c>
      <c r="G25">
        <f t="shared" si="1"/>
        <v>3</v>
      </c>
      <c r="I25" s="144" t="s">
        <v>140</v>
      </c>
      <c r="J25">
        <v>4416</v>
      </c>
      <c r="K25">
        <v>874</v>
      </c>
    </row>
    <row r="26" spans="1:11" ht="15">
      <c r="A26" t="s">
        <v>205</v>
      </c>
      <c r="B26" s="142">
        <v>45381</v>
      </c>
      <c r="C26" t="s">
        <v>186</v>
      </c>
      <c r="D26" t="s">
        <v>202</v>
      </c>
      <c r="E26">
        <v>19</v>
      </c>
      <c r="F26" t="str">
        <f t="shared" si="0"/>
        <v>Large C&amp;I</v>
      </c>
      <c r="G26">
        <f t="shared" si="1"/>
        <v>3</v>
      </c>
      <c r="I26" s="144" t="s">
        <v>142</v>
      </c>
      <c r="J26">
        <v>427</v>
      </c>
      <c r="K26">
        <v>23</v>
      </c>
    </row>
    <row r="27" spans="1:11" ht="15">
      <c r="A27" t="s">
        <v>205</v>
      </c>
      <c r="B27" s="142">
        <v>45381</v>
      </c>
      <c r="C27" t="s">
        <v>181</v>
      </c>
      <c r="D27" t="s">
        <v>195</v>
      </c>
      <c r="E27">
        <v>41166</v>
      </c>
      <c r="F27" t="str">
        <f t="shared" si="0"/>
        <v>Residential</v>
      </c>
      <c r="G27">
        <f t="shared" si="1"/>
        <v>3</v>
      </c>
      <c r="I27" s="144" t="s">
        <v>139</v>
      </c>
      <c r="J27">
        <v>19227</v>
      </c>
      <c r="K27">
        <v>4262</v>
      </c>
    </row>
    <row r="28" spans="1:11" ht="15">
      <c r="A28" t="s">
        <v>205</v>
      </c>
      <c r="B28" s="142">
        <v>45381</v>
      </c>
      <c r="C28" t="s">
        <v>181</v>
      </c>
      <c r="D28" t="s">
        <v>198</v>
      </c>
      <c r="E28">
        <v>7576</v>
      </c>
      <c r="F28" t="str">
        <f t="shared" si="0"/>
        <v>Low Income Residential</v>
      </c>
      <c r="G28">
        <f t="shared" si="1"/>
        <v>3</v>
      </c>
      <c r="I28" s="144" t="s">
        <v>141</v>
      </c>
      <c r="J28">
        <v>1249</v>
      </c>
      <c r="K28">
        <v>533</v>
      </c>
    </row>
    <row r="29" spans="1:9" ht="15">
      <c r="A29" t="s">
        <v>205</v>
      </c>
      <c r="B29" s="142">
        <v>45381</v>
      </c>
      <c r="C29" t="s">
        <v>186</v>
      </c>
      <c r="D29" t="s">
        <v>201</v>
      </c>
      <c r="E29">
        <v>90</v>
      </c>
      <c r="F29" t="str">
        <f t="shared" si="0"/>
        <v>Medium C&amp;I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45381</v>
      </c>
      <c r="C30" t="s">
        <v>181</v>
      </c>
      <c r="D30" t="s">
        <v>202</v>
      </c>
      <c r="E30">
        <v>1193</v>
      </c>
      <c r="F30" t="str">
        <f t="shared" si="0"/>
        <v>Large C&amp;I</v>
      </c>
      <c r="G30">
        <f t="shared" si="1"/>
        <v>3</v>
      </c>
      <c r="I30" s="144" t="s">
        <v>143</v>
      </c>
      <c r="J30">
        <v>320</v>
      </c>
      <c r="K30">
        <v>3</v>
      </c>
    </row>
    <row r="31" spans="1:11" ht="15">
      <c r="A31" t="s">
        <v>205</v>
      </c>
      <c r="B31" s="142">
        <v>45381</v>
      </c>
      <c r="C31" t="s">
        <v>186</v>
      </c>
      <c r="D31" t="s">
        <v>195</v>
      </c>
      <c r="E31">
        <v>9941</v>
      </c>
      <c r="F31" t="str">
        <f t="shared" si="0"/>
        <v>Residential</v>
      </c>
      <c r="G31">
        <f t="shared" si="1"/>
        <v>3</v>
      </c>
      <c r="I31" s="144" t="s">
        <v>140</v>
      </c>
      <c r="J31">
        <v>23903</v>
      </c>
      <c r="K31">
        <v>4406</v>
      </c>
    </row>
    <row r="32" spans="1:11" ht="15">
      <c r="A32" t="s">
        <v>205</v>
      </c>
      <c r="B32" s="142">
        <v>45381</v>
      </c>
      <c r="C32" t="s">
        <v>186</v>
      </c>
      <c r="D32" t="s">
        <v>198</v>
      </c>
      <c r="E32">
        <v>1425</v>
      </c>
      <c r="F32" t="str">
        <f t="shared" si="0"/>
        <v>Low Income Residential</v>
      </c>
      <c r="G32">
        <f t="shared" si="1"/>
        <v>3</v>
      </c>
      <c r="I32" s="144" t="s">
        <v>142</v>
      </c>
      <c r="J32">
        <v>544</v>
      </c>
      <c r="K32">
        <v>15</v>
      </c>
    </row>
    <row r="33" spans="1:11" ht="15">
      <c r="A33" t="s">
        <v>205</v>
      </c>
      <c r="B33" s="142">
        <v>45381</v>
      </c>
      <c r="C33" t="s">
        <v>181</v>
      </c>
      <c r="D33" t="s">
        <v>201</v>
      </c>
      <c r="E33">
        <v>1211</v>
      </c>
      <c r="F33" t="str">
        <f t="shared" si="0"/>
        <v>Medium C&amp;I</v>
      </c>
      <c r="G33">
        <f t="shared" si="1"/>
        <v>3</v>
      </c>
      <c r="I33" s="144" t="s">
        <v>139</v>
      </c>
      <c r="J33">
        <v>43191</v>
      </c>
      <c r="K33">
        <v>8848</v>
      </c>
    </row>
    <row r="34" spans="1:11" ht="15">
      <c r="A34" t="s">
        <v>206</v>
      </c>
      <c r="B34" s="142">
        <v>45381</v>
      </c>
      <c r="C34" t="s">
        <v>186</v>
      </c>
      <c r="D34" t="s">
        <v>202</v>
      </c>
      <c r="E34">
        <v>2</v>
      </c>
      <c r="F34" t="str">
        <f t="shared" si="0"/>
        <v>Large C&amp;I</v>
      </c>
      <c r="G34">
        <f t="shared" si="1"/>
        <v>4</v>
      </c>
      <c r="I34" s="144" t="s">
        <v>141</v>
      </c>
      <c r="J34">
        <v>2253</v>
      </c>
      <c r="K34">
        <v>819</v>
      </c>
    </row>
    <row r="35" spans="1:9" ht="15">
      <c r="A35" t="s">
        <v>206</v>
      </c>
      <c r="B35" s="142">
        <v>45381</v>
      </c>
      <c r="C35" t="s">
        <v>181</v>
      </c>
      <c r="D35" t="s">
        <v>200</v>
      </c>
      <c r="E35">
        <v>1249</v>
      </c>
      <c r="F35" t="str">
        <f t="shared" si="0"/>
        <v>Small C&amp;I</v>
      </c>
      <c r="G35">
        <f t="shared" si="1"/>
        <v>4</v>
      </c>
      <c r="I35" s="2">
        <v>6</v>
      </c>
    </row>
    <row r="36" spans="1:11" ht="15">
      <c r="A36" t="s">
        <v>206</v>
      </c>
      <c r="B36" s="142">
        <v>45381</v>
      </c>
      <c r="C36" t="s">
        <v>181</v>
      </c>
      <c r="D36" t="s">
        <v>195</v>
      </c>
      <c r="E36">
        <v>19227</v>
      </c>
      <c r="F36" t="str">
        <f t="shared" si="0"/>
        <v>Residential</v>
      </c>
      <c r="G36">
        <f t="shared" si="1"/>
        <v>4</v>
      </c>
      <c r="I36" s="144" t="s">
        <v>143</v>
      </c>
      <c r="J36">
        <v>9133910</v>
      </c>
      <c r="K36">
        <v>257613</v>
      </c>
    </row>
    <row r="37" spans="1:11" ht="15">
      <c r="A37" t="s">
        <v>206</v>
      </c>
      <c r="B37" s="142">
        <v>45381</v>
      </c>
      <c r="C37" t="s">
        <v>181</v>
      </c>
      <c r="D37" t="s">
        <v>198</v>
      </c>
      <c r="E37">
        <v>4416</v>
      </c>
      <c r="F37" t="str">
        <f t="shared" si="0"/>
        <v>Low Income Residential</v>
      </c>
      <c r="G37">
        <f t="shared" si="1"/>
        <v>4</v>
      </c>
      <c r="I37" s="144" t="s">
        <v>140</v>
      </c>
      <c r="J37">
        <v>8105910</v>
      </c>
      <c r="K37">
        <v>1370093</v>
      </c>
    </row>
    <row r="38" spans="1:11" ht="15">
      <c r="A38" t="s">
        <v>206</v>
      </c>
      <c r="B38" s="142">
        <v>45381</v>
      </c>
      <c r="C38" t="s">
        <v>186</v>
      </c>
      <c r="D38" t="s">
        <v>201</v>
      </c>
      <c r="E38">
        <v>23</v>
      </c>
      <c r="F38" t="str">
        <f t="shared" si="0"/>
        <v>Medium C&amp;I</v>
      </c>
      <c r="G38">
        <f t="shared" si="1"/>
        <v>4</v>
      </c>
      <c r="I38" s="144" t="s">
        <v>142</v>
      </c>
      <c r="J38">
        <v>2376479</v>
      </c>
      <c r="K38">
        <v>608178</v>
      </c>
    </row>
    <row r="39" spans="1:11" ht="15">
      <c r="A39" t="s">
        <v>206</v>
      </c>
      <c r="B39" s="142">
        <v>45381</v>
      </c>
      <c r="C39" t="s">
        <v>186</v>
      </c>
      <c r="D39" t="s">
        <v>195</v>
      </c>
      <c r="E39">
        <v>4262</v>
      </c>
      <c r="F39" t="str">
        <f t="shared" si="0"/>
        <v>Residential</v>
      </c>
      <c r="G39">
        <f t="shared" si="1"/>
        <v>4</v>
      </c>
      <c r="I39" s="144" t="s">
        <v>139</v>
      </c>
      <c r="J39">
        <v>24961280</v>
      </c>
      <c r="K39">
        <v>5378507</v>
      </c>
    </row>
    <row r="40" spans="1:11" ht="15">
      <c r="A40" t="s">
        <v>206</v>
      </c>
      <c r="B40" s="142">
        <v>45381</v>
      </c>
      <c r="C40" t="s">
        <v>186</v>
      </c>
      <c r="D40" t="s">
        <v>198</v>
      </c>
      <c r="E40">
        <v>874</v>
      </c>
      <c r="F40" t="str">
        <f t="shared" si="0"/>
        <v>Low Income Residential</v>
      </c>
      <c r="G40">
        <f t="shared" si="1"/>
        <v>4</v>
      </c>
      <c r="I40" s="144" t="s">
        <v>141</v>
      </c>
      <c r="J40">
        <v>2697985</v>
      </c>
      <c r="K40">
        <v>1404506</v>
      </c>
    </row>
    <row r="41" spans="1:9" ht="15">
      <c r="A41" t="s">
        <v>206</v>
      </c>
      <c r="B41" s="142">
        <v>45381</v>
      </c>
      <c r="C41" t="s">
        <v>181</v>
      </c>
      <c r="D41" t="s">
        <v>201</v>
      </c>
      <c r="E41">
        <v>427</v>
      </c>
      <c r="F41" t="str">
        <f t="shared" si="0"/>
        <v>Medium C&amp;I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45381</v>
      </c>
      <c r="C42" t="s">
        <v>186</v>
      </c>
      <c r="D42" t="s">
        <v>200</v>
      </c>
      <c r="E42">
        <v>533</v>
      </c>
      <c r="F42" t="str">
        <f t="shared" si="0"/>
        <v>Small C&amp;I</v>
      </c>
      <c r="G42">
        <f t="shared" si="1"/>
        <v>4</v>
      </c>
      <c r="I42" s="144" t="s">
        <v>143</v>
      </c>
      <c r="J42">
        <v>2083690</v>
      </c>
      <c r="K42">
        <v>78675</v>
      </c>
    </row>
    <row r="43" spans="1:11" ht="15">
      <c r="A43" t="s">
        <v>206</v>
      </c>
      <c r="B43" s="142">
        <v>45381</v>
      </c>
      <c r="C43" t="s">
        <v>181</v>
      </c>
      <c r="D43" t="s">
        <v>202</v>
      </c>
      <c r="E43">
        <v>350</v>
      </c>
      <c r="F43" t="str">
        <f t="shared" si="0"/>
        <v>Large C&amp;I</v>
      </c>
      <c r="G43">
        <f t="shared" si="1"/>
        <v>4</v>
      </c>
      <c r="I43" s="144" t="s">
        <v>140</v>
      </c>
      <c r="J43">
        <v>6062249</v>
      </c>
      <c r="K43">
        <v>992337</v>
      </c>
    </row>
    <row r="44" spans="1:11" ht="15">
      <c r="A44" t="s">
        <v>207</v>
      </c>
      <c r="B44" s="142">
        <v>45381</v>
      </c>
      <c r="C44" t="s">
        <v>186</v>
      </c>
      <c r="D44" t="s">
        <v>202</v>
      </c>
      <c r="E44">
        <v>3</v>
      </c>
      <c r="F44" t="str">
        <f t="shared" si="0"/>
        <v>Large C&amp;I</v>
      </c>
      <c r="G44">
        <f t="shared" si="1"/>
        <v>5</v>
      </c>
      <c r="I44" s="144" t="s">
        <v>142</v>
      </c>
      <c r="J44">
        <v>1023395</v>
      </c>
      <c r="K44">
        <v>167390</v>
      </c>
    </row>
    <row r="45" spans="1:11" ht="15">
      <c r="A45" t="s">
        <v>207</v>
      </c>
      <c r="B45" s="142">
        <v>45381</v>
      </c>
      <c r="C45" t="s">
        <v>186</v>
      </c>
      <c r="D45" t="s">
        <v>200</v>
      </c>
      <c r="E45">
        <v>819</v>
      </c>
      <c r="F45" t="str">
        <f t="shared" si="0"/>
        <v>Small C&amp;I</v>
      </c>
      <c r="G45">
        <f t="shared" si="1"/>
        <v>5</v>
      </c>
      <c r="I45" s="144" t="s">
        <v>139</v>
      </c>
      <c r="J45">
        <v>13541154</v>
      </c>
      <c r="K45">
        <v>2764296</v>
      </c>
    </row>
    <row r="46" spans="1:11" ht="15">
      <c r="A46" t="s">
        <v>207</v>
      </c>
      <c r="B46" s="142">
        <v>45381</v>
      </c>
      <c r="C46" t="s">
        <v>181</v>
      </c>
      <c r="D46" t="s">
        <v>195</v>
      </c>
      <c r="E46">
        <v>43191</v>
      </c>
      <c r="F46" t="str">
        <f t="shared" si="0"/>
        <v>Residential</v>
      </c>
      <c r="G46">
        <f t="shared" si="1"/>
        <v>5</v>
      </c>
      <c r="I46" s="144" t="s">
        <v>141</v>
      </c>
      <c r="J46">
        <v>1223180</v>
      </c>
      <c r="K46">
        <v>525388</v>
      </c>
    </row>
    <row r="47" spans="1:9" ht="15">
      <c r="A47" t="s">
        <v>207</v>
      </c>
      <c r="B47" s="142">
        <v>45381</v>
      </c>
      <c r="C47" t="s">
        <v>181</v>
      </c>
      <c r="D47" t="s">
        <v>198</v>
      </c>
      <c r="E47">
        <v>23903</v>
      </c>
      <c r="F47" t="str">
        <f t="shared" si="0"/>
        <v>Low Income Residential</v>
      </c>
      <c r="G47">
        <f t="shared" si="1"/>
        <v>5</v>
      </c>
      <c r="I47" s="2">
        <v>8</v>
      </c>
    </row>
    <row r="48" spans="1:11" ht="15">
      <c r="A48" t="s">
        <v>207</v>
      </c>
      <c r="B48" s="142">
        <v>45381</v>
      </c>
      <c r="C48" t="s">
        <v>181</v>
      </c>
      <c r="D48" t="s">
        <v>200</v>
      </c>
      <c r="E48">
        <v>2253</v>
      </c>
      <c r="F48" t="str">
        <f t="shared" si="0"/>
        <v>Small C&amp;I</v>
      </c>
      <c r="G48">
        <f t="shared" si="1"/>
        <v>5</v>
      </c>
      <c r="I48" s="144" t="s">
        <v>143</v>
      </c>
      <c r="J48">
        <v>5204111</v>
      </c>
      <c r="K48">
        <v>42722</v>
      </c>
    </row>
    <row r="49" spans="1:11" ht="15">
      <c r="A49" t="s">
        <v>207</v>
      </c>
      <c r="B49" s="142">
        <v>45381</v>
      </c>
      <c r="C49" t="s">
        <v>186</v>
      </c>
      <c r="D49" t="s">
        <v>201</v>
      </c>
      <c r="E49">
        <v>15</v>
      </c>
      <c r="F49" t="str">
        <f t="shared" si="0"/>
        <v>Medium C&amp;I</v>
      </c>
      <c r="G49">
        <f t="shared" si="1"/>
        <v>5</v>
      </c>
      <c r="I49" s="144" t="s">
        <v>140</v>
      </c>
      <c r="J49">
        <v>44937596</v>
      </c>
      <c r="K49">
        <v>7106757</v>
      </c>
    </row>
    <row r="50" spans="1:11" ht="15">
      <c r="A50" t="s">
        <v>207</v>
      </c>
      <c r="B50" s="142">
        <v>45381</v>
      </c>
      <c r="C50" t="s">
        <v>186</v>
      </c>
      <c r="D50" t="s">
        <v>195</v>
      </c>
      <c r="E50">
        <v>8848</v>
      </c>
      <c r="F50" t="str">
        <f t="shared" si="0"/>
        <v>Residential</v>
      </c>
      <c r="G50">
        <f t="shared" si="1"/>
        <v>5</v>
      </c>
      <c r="I50" s="144" t="s">
        <v>142</v>
      </c>
      <c r="J50">
        <v>2093643</v>
      </c>
      <c r="K50">
        <v>465984</v>
      </c>
    </row>
    <row r="51" spans="1:11" ht="15">
      <c r="A51" t="s">
        <v>207</v>
      </c>
      <c r="B51" s="142">
        <v>45381</v>
      </c>
      <c r="C51" t="s">
        <v>186</v>
      </c>
      <c r="D51" t="s">
        <v>198</v>
      </c>
      <c r="E51">
        <v>4406</v>
      </c>
      <c r="F51" t="str">
        <f t="shared" si="0"/>
        <v>Low Income Residential</v>
      </c>
      <c r="G51">
        <f t="shared" si="1"/>
        <v>5</v>
      </c>
      <c r="I51" s="144" t="s">
        <v>139</v>
      </c>
      <c r="J51">
        <v>51732916</v>
      </c>
      <c r="K51">
        <v>10947235</v>
      </c>
    </row>
    <row r="52" spans="1:11" ht="15">
      <c r="A52" t="s">
        <v>207</v>
      </c>
      <c r="B52" s="142">
        <v>45381</v>
      </c>
      <c r="C52" t="s">
        <v>181</v>
      </c>
      <c r="D52" t="s">
        <v>201</v>
      </c>
      <c r="E52">
        <v>544</v>
      </c>
      <c r="F52" t="str">
        <f t="shared" si="0"/>
        <v>Medium C&amp;I</v>
      </c>
      <c r="G52">
        <f t="shared" si="1"/>
        <v>5</v>
      </c>
      <c r="I52" s="144" t="s">
        <v>141</v>
      </c>
      <c r="J52">
        <v>2572498</v>
      </c>
      <c r="K52">
        <v>892459</v>
      </c>
    </row>
    <row r="53" spans="1:9" ht="15">
      <c r="A53" t="s">
        <v>207</v>
      </c>
      <c r="B53" s="142">
        <v>45381</v>
      </c>
      <c r="C53" t="s">
        <v>181</v>
      </c>
      <c r="D53" t="s">
        <v>202</v>
      </c>
      <c r="E53">
        <v>320</v>
      </c>
      <c r="F53" t="str">
        <f t="shared" si="0"/>
        <v>Large C&amp;I</v>
      </c>
      <c r="G53">
        <f t="shared" si="1"/>
        <v>5</v>
      </c>
      <c r="I53" s="2">
        <v>9</v>
      </c>
    </row>
    <row r="54" spans="1:11" ht="15">
      <c r="A54" t="s">
        <v>208</v>
      </c>
      <c r="B54" s="142">
        <v>45381</v>
      </c>
      <c r="C54" t="s">
        <v>186</v>
      </c>
      <c r="D54" t="s">
        <v>202</v>
      </c>
      <c r="E54">
        <v>257613</v>
      </c>
      <c r="F54" t="str">
        <f t="shared" si="0"/>
        <v>Large C&amp;I</v>
      </c>
      <c r="G54">
        <f t="shared" si="1"/>
        <v>6</v>
      </c>
      <c r="I54" s="144" t="s">
        <v>143</v>
      </c>
      <c r="J54">
        <v>16421713</v>
      </c>
      <c r="K54">
        <v>379011</v>
      </c>
    </row>
    <row r="55" spans="1:11" ht="15">
      <c r="A55" t="s">
        <v>208</v>
      </c>
      <c r="B55" s="142">
        <v>45381</v>
      </c>
      <c r="C55" t="s">
        <v>186</v>
      </c>
      <c r="D55" t="s">
        <v>200</v>
      </c>
      <c r="E55">
        <v>1404506</v>
      </c>
      <c r="F55" t="str">
        <f t="shared" si="0"/>
        <v>Small C&amp;I</v>
      </c>
      <c r="G55">
        <f t="shared" si="1"/>
        <v>6</v>
      </c>
      <c r="I55" s="144" t="s">
        <v>140</v>
      </c>
      <c r="J55">
        <v>59105756</v>
      </c>
      <c r="K55">
        <v>9469187</v>
      </c>
    </row>
    <row r="56" spans="1:11" ht="15">
      <c r="A56" t="s">
        <v>208</v>
      </c>
      <c r="B56" s="142">
        <v>45381</v>
      </c>
      <c r="C56" t="s">
        <v>181</v>
      </c>
      <c r="D56" t="s">
        <v>220</v>
      </c>
      <c r="E56">
        <v>0</v>
      </c>
      <c r="F56" t="str">
        <f t="shared" si="0"/>
        <v>HER</v>
      </c>
      <c r="G56">
        <f t="shared" si="1"/>
        <v>6</v>
      </c>
      <c r="I56" s="144" t="s">
        <v>142</v>
      </c>
      <c r="J56">
        <v>5493517</v>
      </c>
      <c r="K56">
        <v>1241553</v>
      </c>
    </row>
    <row r="57" spans="1:11" ht="15">
      <c r="A57" t="s">
        <v>208</v>
      </c>
      <c r="B57" s="142">
        <v>45381</v>
      </c>
      <c r="C57" t="s">
        <v>186</v>
      </c>
      <c r="D57" t="s">
        <v>195</v>
      </c>
      <c r="E57">
        <v>5378507</v>
      </c>
      <c r="F57" t="str">
        <f t="shared" si="0"/>
        <v>Residential</v>
      </c>
      <c r="G57">
        <f t="shared" si="1"/>
        <v>6</v>
      </c>
      <c r="I57" s="144" t="s">
        <v>139</v>
      </c>
      <c r="J57">
        <v>90235351</v>
      </c>
      <c r="K57">
        <v>19090039</v>
      </c>
    </row>
    <row r="58" spans="1:11" ht="15">
      <c r="A58" t="s">
        <v>208</v>
      </c>
      <c r="B58" s="142">
        <v>45381</v>
      </c>
      <c r="C58" t="s">
        <v>186</v>
      </c>
      <c r="D58" t="s">
        <v>198</v>
      </c>
      <c r="E58">
        <v>1370093</v>
      </c>
      <c r="F58" t="str">
        <f t="shared" si="0"/>
        <v>Low Income Residential</v>
      </c>
      <c r="G58">
        <f t="shared" si="1"/>
        <v>6</v>
      </c>
      <c r="I58" s="144" t="s">
        <v>141</v>
      </c>
      <c r="J58">
        <v>6493664</v>
      </c>
      <c r="K58">
        <v>2822355</v>
      </c>
    </row>
    <row r="59" spans="1:9" ht="15">
      <c r="A59" t="s">
        <v>208</v>
      </c>
      <c r="B59" s="142">
        <v>45381</v>
      </c>
      <c r="C59" t="s">
        <v>181</v>
      </c>
      <c r="D59" t="s">
        <v>201</v>
      </c>
      <c r="E59">
        <v>2376479</v>
      </c>
      <c r="F59" t="str">
        <f t="shared" si="0"/>
        <v>Medium C&amp;I</v>
      </c>
      <c r="G59">
        <f t="shared" si="1"/>
        <v>6</v>
      </c>
      <c r="I59" s="2">
        <v>14</v>
      </c>
    </row>
    <row r="60" spans="1:11" ht="15">
      <c r="A60" t="s">
        <v>208</v>
      </c>
      <c r="B60" s="142">
        <v>45381</v>
      </c>
      <c r="C60" t="s">
        <v>181</v>
      </c>
      <c r="D60" t="s">
        <v>200</v>
      </c>
      <c r="E60">
        <v>2697985</v>
      </c>
      <c r="F60" t="str">
        <f t="shared" si="0"/>
        <v>Small C&amp;I</v>
      </c>
      <c r="G60">
        <f t="shared" si="1"/>
        <v>6</v>
      </c>
      <c r="I60" s="144" t="s">
        <v>143</v>
      </c>
      <c r="J60">
        <v>51207509</v>
      </c>
      <c r="K60">
        <v>2763485</v>
      </c>
    </row>
    <row r="61" spans="1:11" ht="15">
      <c r="A61" t="s">
        <v>208</v>
      </c>
      <c r="B61" s="142">
        <v>45381</v>
      </c>
      <c r="C61" t="s">
        <v>181</v>
      </c>
      <c r="D61" t="s">
        <v>195</v>
      </c>
      <c r="E61">
        <v>24961280</v>
      </c>
      <c r="F61" t="str">
        <f t="shared" si="0"/>
        <v>Residential</v>
      </c>
      <c r="G61">
        <f t="shared" si="1"/>
        <v>6</v>
      </c>
      <c r="I61" s="144" t="s">
        <v>140</v>
      </c>
      <c r="J61">
        <v>9339582</v>
      </c>
      <c r="K61">
        <v>2646927</v>
      </c>
    </row>
    <row r="62" spans="1:11" ht="15">
      <c r="A62" t="s">
        <v>208</v>
      </c>
      <c r="B62" s="142">
        <v>45381</v>
      </c>
      <c r="C62" t="s">
        <v>181</v>
      </c>
      <c r="D62" t="s">
        <v>198</v>
      </c>
      <c r="E62">
        <v>8105910</v>
      </c>
      <c r="F62" t="str">
        <f t="shared" si="0"/>
        <v>Low Income Residential</v>
      </c>
      <c r="G62">
        <f t="shared" si="1"/>
        <v>6</v>
      </c>
      <c r="I62" s="144" t="s">
        <v>142</v>
      </c>
      <c r="J62">
        <v>16702501</v>
      </c>
      <c r="K62">
        <v>3833705</v>
      </c>
    </row>
    <row r="63" spans="1:11" ht="15">
      <c r="A63" t="s">
        <v>208</v>
      </c>
      <c r="B63" s="142">
        <v>45381</v>
      </c>
      <c r="C63" t="s">
        <v>186</v>
      </c>
      <c r="D63" t="s">
        <v>201</v>
      </c>
      <c r="E63">
        <v>608178</v>
      </c>
      <c r="F63" t="str">
        <f t="shared" si="0"/>
        <v>Medium C&amp;I</v>
      </c>
      <c r="G63">
        <f t="shared" si="1"/>
        <v>6</v>
      </c>
      <c r="I63" s="144" t="s">
        <v>139</v>
      </c>
      <c r="J63">
        <v>131587350</v>
      </c>
      <c r="K63">
        <v>38575334</v>
      </c>
    </row>
    <row r="64" spans="1:11" ht="15">
      <c r="A64" t="s">
        <v>208</v>
      </c>
      <c r="B64" s="142">
        <v>45381</v>
      </c>
      <c r="C64" t="s">
        <v>186</v>
      </c>
      <c r="D64" t="s">
        <v>220</v>
      </c>
      <c r="E64">
        <v>0</v>
      </c>
      <c r="F64" t="str">
        <f t="shared" si="0"/>
        <v>HER</v>
      </c>
      <c r="G64">
        <f t="shared" si="1"/>
        <v>6</v>
      </c>
      <c r="I64" s="144" t="s">
        <v>141</v>
      </c>
      <c r="J64">
        <v>16539752</v>
      </c>
      <c r="K64">
        <v>9829940</v>
      </c>
    </row>
    <row r="65" spans="1:9" ht="15">
      <c r="A65" t="s">
        <v>208</v>
      </c>
      <c r="B65" s="142">
        <v>45381</v>
      </c>
      <c r="C65" t="s">
        <v>181</v>
      </c>
      <c r="D65" t="s">
        <v>202</v>
      </c>
      <c r="E65">
        <v>9133910</v>
      </c>
      <c r="F65" t="str">
        <f t="shared" si="0"/>
        <v>Large C&amp;I</v>
      </c>
      <c r="G65">
        <f t="shared" si="1"/>
        <v>6</v>
      </c>
      <c r="I65" s="2">
        <v>15</v>
      </c>
    </row>
    <row r="66" spans="1:11" ht="15">
      <c r="A66" t="s">
        <v>209</v>
      </c>
      <c r="B66" s="142">
        <v>45381</v>
      </c>
      <c r="C66" t="s">
        <v>186</v>
      </c>
      <c r="D66" t="s">
        <v>202</v>
      </c>
      <c r="E66">
        <v>78675</v>
      </c>
      <c r="F66" t="str">
        <f t="shared" si="2" ref="F66:F129">TRIM(MID(D66,3,50))</f>
        <v>Large C&amp;I</v>
      </c>
      <c r="G66">
        <f t="shared" si="3" ref="G66:G129">VALUE(TRIM(MID(A66,6,2)))</f>
        <v>7</v>
      </c>
      <c r="I66" s="144" t="s">
        <v>143</v>
      </c>
      <c r="J66">
        <v>9422</v>
      </c>
      <c r="K66">
        <v>125</v>
      </c>
    </row>
    <row r="67" spans="1:11" ht="15">
      <c r="A67" t="s">
        <v>209</v>
      </c>
      <c r="B67" s="142">
        <v>45381</v>
      </c>
      <c r="C67" t="s">
        <v>181</v>
      </c>
      <c r="D67" t="s">
        <v>195</v>
      </c>
      <c r="E67">
        <v>13541154</v>
      </c>
      <c r="F67" t="str">
        <f t="shared" si="2"/>
        <v>Residential</v>
      </c>
      <c r="G67">
        <f t="shared" si="3"/>
        <v>7</v>
      </c>
      <c r="I67" s="144" t="s">
        <v>140</v>
      </c>
      <c r="J67">
        <v>47532</v>
      </c>
      <c r="K67">
        <v>12953</v>
      </c>
    </row>
    <row r="68" spans="1:11" ht="15">
      <c r="A68" t="s">
        <v>209</v>
      </c>
      <c r="B68" s="142">
        <v>45381</v>
      </c>
      <c r="C68" t="s">
        <v>181</v>
      </c>
      <c r="D68" t="s">
        <v>198</v>
      </c>
      <c r="E68">
        <v>6062249</v>
      </c>
      <c r="F68" t="str">
        <f t="shared" si="2"/>
        <v>Low Income Residential</v>
      </c>
      <c r="G68">
        <f t="shared" si="3"/>
        <v>7</v>
      </c>
      <c r="I68" s="144" t="s">
        <v>142</v>
      </c>
      <c r="J68">
        <v>12042</v>
      </c>
      <c r="K68">
        <v>578</v>
      </c>
    </row>
    <row r="69" spans="1:11" ht="15">
      <c r="A69" t="s">
        <v>209</v>
      </c>
      <c r="B69" s="142">
        <v>45381</v>
      </c>
      <c r="C69" t="s">
        <v>186</v>
      </c>
      <c r="D69" t="s">
        <v>201</v>
      </c>
      <c r="E69">
        <v>167390</v>
      </c>
      <c r="F69" t="str">
        <f t="shared" si="2"/>
        <v>Medium C&amp;I</v>
      </c>
      <c r="G69">
        <f t="shared" si="3"/>
        <v>7</v>
      </c>
      <c r="I69" s="144" t="s">
        <v>139</v>
      </c>
      <c r="J69">
        <v>523694</v>
      </c>
      <c r="K69">
        <v>164381</v>
      </c>
    </row>
    <row r="70" spans="1:11" ht="15">
      <c r="A70" t="s">
        <v>209</v>
      </c>
      <c r="B70" s="142">
        <v>45381</v>
      </c>
      <c r="C70" t="s">
        <v>186</v>
      </c>
      <c r="D70" t="s">
        <v>220</v>
      </c>
      <c r="E70">
        <v>0</v>
      </c>
      <c r="F70" t="str">
        <f t="shared" si="2"/>
        <v>HER</v>
      </c>
      <c r="G70">
        <f t="shared" si="3"/>
        <v>7</v>
      </c>
      <c r="I70" s="144" t="s">
        <v>141</v>
      </c>
      <c r="J70">
        <v>32331</v>
      </c>
      <c r="K70">
        <v>16482</v>
      </c>
    </row>
    <row r="71" spans="1:9" ht="15">
      <c r="A71" t="s">
        <v>209</v>
      </c>
      <c r="B71" s="142">
        <v>45381</v>
      </c>
      <c r="C71" t="s">
        <v>186</v>
      </c>
      <c r="D71" t="s">
        <v>195</v>
      </c>
      <c r="E71">
        <v>2764296</v>
      </c>
      <c r="F71" t="str">
        <f t="shared" si="2"/>
        <v>Residential</v>
      </c>
      <c r="G71">
        <f t="shared" si="3"/>
        <v>7</v>
      </c>
      <c r="I71" s="2">
        <v>17</v>
      </c>
    </row>
    <row r="72" spans="1:11" ht="15">
      <c r="A72" t="s">
        <v>209</v>
      </c>
      <c r="B72" s="142">
        <v>45381</v>
      </c>
      <c r="C72" t="s">
        <v>186</v>
      </c>
      <c r="D72" t="s">
        <v>198</v>
      </c>
      <c r="E72">
        <v>992337</v>
      </c>
      <c r="F72" t="str">
        <f t="shared" si="2"/>
        <v>Low Income Residential</v>
      </c>
      <c r="G72">
        <f t="shared" si="3"/>
        <v>7</v>
      </c>
      <c r="I72" s="144" t="s">
        <v>140</v>
      </c>
      <c r="J72">
        <v>1502</v>
      </c>
      <c r="K72">
        <v>319</v>
      </c>
    </row>
    <row r="73" spans="1:11" ht="15">
      <c r="A73" t="s">
        <v>209</v>
      </c>
      <c r="B73" s="142">
        <v>45381</v>
      </c>
      <c r="C73" t="s">
        <v>181</v>
      </c>
      <c r="D73" t="s">
        <v>201</v>
      </c>
      <c r="E73">
        <v>1023395</v>
      </c>
      <c r="F73" t="str">
        <f t="shared" si="2"/>
        <v>Medium C&amp;I</v>
      </c>
      <c r="G73">
        <f t="shared" si="3"/>
        <v>7</v>
      </c>
      <c r="I73" s="144" t="s">
        <v>139</v>
      </c>
      <c r="J73">
        <v>4</v>
      </c>
      <c r="K73">
        <v>3</v>
      </c>
    </row>
    <row r="74" spans="1:9" ht="15">
      <c r="A74" t="s">
        <v>209</v>
      </c>
      <c r="B74" s="142">
        <v>45381</v>
      </c>
      <c r="C74" t="s">
        <v>181</v>
      </c>
      <c r="D74" t="s">
        <v>200</v>
      </c>
      <c r="E74">
        <v>1223180</v>
      </c>
      <c r="F74" t="str">
        <f t="shared" si="2"/>
        <v>Small C&amp;I</v>
      </c>
      <c r="G74">
        <f t="shared" si="3"/>
        <v>7</v>
      </c>
      <c r="I74" s="2">
        <v>19</v>
      </c>
    </row>
    <row r="75" spans="1:10" ht="15">
      <c r="A75" t="s">
        <v>209</v>
      </c>
      <c r="B75" s="142">
        <v>45381</v>
      </c>
      <c r="C75" t="s">
        <v>181</v>
      </c>
      <c r="D75" t="s">
        <v>202</v>
      </c>
      <c r="E75">
        <v>2083690</v>
      </c>
      <c r="F75" t="str">
        <f t="shared" si="2"/>
        <v>Large C&amp;I</v>
      </c>
      <c r="G75">
        <f t="shared" si="3"/>
        <v>7</v>
      </c>
      <c r="I75" s="144" t="s">
        <v>143</v>
      </c>
      <c r="J75">
        <v>13</v>
      </c>
    </row>
    <row r="76" spans="1:11" ht="15">
      <c r="A76" t="s">
        <v>209</v>
      </c>
      <c r="B76" s="142">
        <v>45381</v>
      </c>
      <c r="C76" t="s">
        <v>186</v>
      </c>
      <c r="D76" t="s">
        <v>200</v>
      </c>
      <c r="E76">
        <v>525388</v>
      </c>
      <c r="F76" t="str">
        <f t="shared" si="2"/>
        <v>Small C&amp;I</v>
      </c>
      <c r="G76">
        <f t="shared" si="3"/>
        <v>7</v>
      </c>
      <c r="I76" s="144" t="s">
        <v>140</v>
      </c>
      <c r="J76">
        <v>2504</v>
      </c>
      <c r="K76">
        <v>529</v>
      </c>
    </row>
    <row r="77" spans="1:10" ht="15">
      <c r="A77" t="s">
        <v>209</v>
      </c>
      <c r="B77" s="142">
        <v>45381</v>
      </c>
      <c r="C77" t="s">
        <v>181</v>
      </c>
      <c r="D77" t="s">
        <v>220</v>
      </c>
      <c r="E77">
        <v>0</v>
      </c>
      <c r="F77" t="str">
        <f t="shared" si="2"/>
        <v>HER</v>
      </c>
      <c r="G77">
        <f t="shared" si="3"/>
        <v>7</v>
      </c>
      <c r="I77" s="144" t="s">
        <v>142</v>
      </c>
      <c r="J77">
        <v>40</v>
      </c>
    </row>
    <row r="78" spans="1:11" ht="15">
      <c r="A78" t="s">
        <v>210</v>
      </c>
      <c r="B78" s="142">
        <v>45381</v>
      </c>
      <c r="C78" t="s">
        <v>186</v>
      </c>
      <c r="D78" t="s">
        <v>202</v>
      </c>
      <c r="E78">
        <v>42722</v>
      </c>
      <c r="F78" t="str">
        <f t="shared" si="2"/>
        <v>Large C&amp;I</v>
      </c>
      <c r="G78">
        <f t="shared" si="3"/>
        <v>8</v>
      </c>
      <c r="I78" s="144" t="s">
        <v>139</v>
      </c>
      <c r="J78">
        <v>4894</v>
      </c>
      <c r="K78">
        <v>1241</v>
      </c>
    </row>
    <row r="79" spans="1:11" ht="15">
      <c r="A79" t="s">
        <v>210</v>
      </c>
      <c r="B79" s="142">
        <v>45381</v>
      </c>
      <c r="C79" t="s">
        <v>186</v>
      </c>
      <c r="D79" t="s">
        <v>200</v>
      </c>
      <c r="E79">
        <v>892459</v>
      </c>
      <c r="F79" t="str">
        <f t="shared" si="2"/>
        <v>Small C&amp;I</v>
      </c>
      <c r="G79">
        <f t="shared" si="3"/>
        <v>8</v>
      </c>
      <c r="I79" s="144" t="s">
        <v>141</v>
      </c>
      <c r="J79">
        <v>151</v>
      </c>
      <c r="K79">
        <v>53</v>
      </c>
    </row>
    <row r="80" spans="1:9" ht="15">
      <c r="A80" t="s">
        <v>210</v>
      </c>
      <c r="B80" s="142">
        <v>45381</v>
      </c>
      <c r="C80" t="s">
        <v>181</v>
      </c>
      <c r="D80" t="s">
        <v>220</v>
      </c>
      <c r="E80">
        <v>0</v>
      </c>
      <c r="F80" t="str">
        <f t="shared" si="2"/>
        <v>HER</v>
      </c>
      <c r="G80">
        <f t="shared" si="3"/>
        <v>8</v>
      </c>
      <c r="I80" s="2">
        <v>10</v>
      </c>
    </row>
    <row r="81" spans="1:11" ht="15">
      <c r="A81" t="s">
        <v>210</v>
      </c>
      <c r="B81" s="142">
        <v>45381</v>
      </c>
      <c r="C81" t="s">
        <v>181</v>
      </c>
      <c r="D81" t="s">
        <v>200</v>
      </c>
      <c r="E81">
        <v>2572498</v>
      </c>
      <c r="F81" t="str">
        <f t="shared" si="2"/>
        <v>Small C&amp;I</v>
      </c>
      <c r="G81">
        <f t="shared" si="3"/>
        <v>8</v>
      </c>
      <c r="I81" s="144" t="s">
        <v>143</v>
      </c>
      <c r="J81">
        <v>47639916</v>
      </c>
      <c r="K81">
        <v>3712095</v>
      </c>
    </row>
    <row r="82" spans="1:11" ht="15">
      <c r="A82" t="s">
        <v>210</v>
      </c>
      <c r="B82" s="142">
        <v>45381</v>
      </c>
      <c r="C82" t="s">
        <v>181</v>
      </c>
      <c r="D82" t="s">
        <v>195</v>
      </c>
      <c r="E82">
        <v>51732916</v>
      </c>
      <c r="F82" t="str">
        <f t="shared" si="2"/>
        <v>Residential</v>
      </c>
      <c r="G82">
        <f t="shared" si="3"/>
        <v>8</v>
      </c>
      <c r="I82" s="144" t="s">
        <v>140</v>
      </c>
      <c r="J82">
        <v>8805794</v>
      </c>
      <c r="K82">
        <v>1909004</v>
      </c>
    </row>
    <row r="83" spans="1:11" ht="15">
      <c r="A83" t="s">
        <v>210</v>
      </c>
      <c r="B83" s="142">
        <v>45381</v>
      </c>
      <c r="C83" t="s">
        <v>181</v>
      </c>
      <c r="D83" t="s">
        <v>198</v>
      </c>
      <c r="E83">
        <v>44937596</v>
      </c>
      <c r="F83" t="str">
        <f t="shared" si="2"/>
        <v>Low Income Residential</v>
      </c>
      <c r="G83">
        <f t="shared" si="3"/>
        <v>8</v>
      </c>
      <c r="I83" s="144" t="s">
        <v>142</v>
      </c>
      <c r="J83">
        <v>10669873</v>
      </c>
      <c r="K83">
        <v>3228549</v>
      </c>
    </row>
    <row r="84" spans="1:11" ht="15">
      <c r="A84" t="s">
        <v>210</v>
      </c>
      <c r="B84" s="142">
        <v>45381</v>
      </c>
      <c r="C84" t="s">
        <v>186</v>
      </c>
      <c r="D84" t="s">
        <v>195</v>
      </c>
      <c r="E84">
        <v>10947235</v>
      </c>
      <c r="F84" t="str">
        <f t="shared" si="2"/>
        <v>Residential</v>
      </c>
      <c r="G84">
        <f t="shared" si="3"/>
        <v>8</v>
      </c>
      <c r="I84" s="144" t="s">
        <v>139</v>
      </c>
      <c r="J84">
        <v>59797224</v>
      </c>
      <c r="K84">
        <v>19028413</v>
      </c>
    </row>
    <row r="85" spans="1:11" ht="15">
      <c r="A85" t="s">
        <v>210</v>
      </c>
      <c r="B85" s="142">
        <v>45381</v>
      </c>
      <c r="C85" t="s">
        <v>186</v>
      </c>
      <c r="D85" t="s">
        <v>198</v>
      </c>
      <c r="E85">
        <v>7106757</v>
      </c>
      <c r="F85" t="str">
        <f t="shared" si="2"/>
        <v>Low Income Residential</v>
      </c>
      <c r="G85">
        <f t="shared" si="3"/>
        <v>8</v>
      </c>
      <c r="I85" s="144" t="s">
        <v>141</v>
      </c>
      <c r="J85">
        <v>8830433</v>
      </c>
      <c r="K85">
        <v>5596861</v>
      </c>
    </row>
    <row r="86" spans="1:9" ht="15">
      <c r="A86" t="s">
        <v>210</v>
      </c>
      <c r="B86" s="142">
        <v>45381</v>
      </c>
      <c r="C86" t="s">
        <v>181</v>
      </c>
      <c r="D86" t="s">
        <v>201</v>
      </c>
      <c r="E86">
        <v>2093643</v>
      </c>
      <c r="F86" t="str">
        <f t="shared" si="2"/>
        <v>Medium C&amp;I</v>
      </c>
      <c r="G86">
        <f t="shared" si="3"/>
        <v>8</v>
      </c>
      <c r="I86" s="2">
        <v>11</v>
      </c>
    </row>
    <row r="87" spans="1:11" ht="15">
      <c r="A87" t="s">
        <v>210</v>
      </c>
      <c r="B87" s="142">
        <v>45381</v>
      </c>
      <c r="C87" t="s">
        <v>186</v>
      </c>
      <c r="D87" t="s">
        <v>201</v>
      </c>
      <c r="E87">
        <v>465984</v>
      </c>
      <c r="F87" t="str">
        <f t="shared" si="2"/>
        <v>Medium C&amp;I</v>
      </c>
      <c r="G87">
        <f t="shared" si="3"/>
        <v>8</v>
      </c>
      <c r="I87" s="144" t="s">
        <v>143</v>
      </c>
      <c r="J87">
        <v>48946355</v>
      </c>
      <c r="K87">
        <v>2528155</v>
      </c>
    </row>
    <row r="88" spans="1:11" ht="15">
      <c r="A88" t="s">
        <v>210</v>
      </c>
      <c r="B88" s="142">
        <v>45381</v>
      </c>
      <c r="C88" t="s">
        <v>186</v>
      </c>
      <c r="D88" t="s">
        <v>220</v>
      </c>
      <c r="E88">
        <v>0</v>
      </c>
      <c r="F88" t="str">
        <f t="shared" si="2"/>
        <v>HER</v>
      </c>
      <c r="G88">
        <f t="shared" si="3"/>
        <v>8</v>
      </c>
      <c r="I88" s="144" t="s">
        <v>140</v>
      </c>
      <c r="J88">
        <v>20638072</v>
      </c>
      <c r="K88">
        <v>4201182</v>
      </c>
    </row>
    <row r="89" spans="1:11" ht="15">
      <c r="A89" t="s">
        <v>210</v>
      </c>
      <c r="B89" s="142">
        <v>45381</v>
      </c>
      <c r="C89" t="s">
        <v>181</v>
      </c>
      <c r="D89" t="s">
        <v>202</v>
      </c>
      <c r="E89">
        <v>5204111</v>
      </c>
      <c r="F89" t="str">
        <f t="shared" si="2"/>
        <v>Large C&amp;I</v>
      </c>
      <c r="G89">
        <f t="shared" si="3"/>
        <v>8</v>
      </c>
      <c r="I89" s="144" t="s">
        <v>142</v>
      </c>
      <c r="J89">
        <v>16222349</v>
      </c>
      <c r="K89">
        <v>3539060</v>
      </c>
    </row>
    <row r="90" spans="1:11" ht="15">
      <c r="A90" t="s">
        <v>211</v>
      </c>
      <c r="B90" s="142">
        <v>45381</v>
      </c>
      <c r="C90" t="s">
        <v>186</v>
      </c>
      <c r="D90" t="s">
        <v>202</v>
      </c>
      <c r="E90">
        <v>379011</v>
      </c>
      <c r="F90" t="str">
        <f t="shared" si="2"/>
        <v>Large C&amp;I</v>
      </c>
      <c r="G90">
        <f t="shared" si="3"/>
        <v>9</v>
      </c>
      <c r="I90" s="144" t="s">
        <v>139</v>
      </c>
      <c r="J90">
        <v>140445823</v>
      </c>
      <c r="K90">
        <v>41990526</v>
      </c>
    </row>
    <row r="91" spans="1:11" ht="15">
      <c r="A91" t="s">
        <v>211</v>
      </c>
      <c r="B91" s="142">
        <v>45381</v>
      </c>
      <c r="C91" t="s">
        <v>186</v>
      </c>
      <c r="D91" t="s">
        <v>200</v>
      </c>
      <c r="E91">
        <v>2822355</v>
      </c>
      <c r="F91" t="str">
        <f t="shared" si="2"/>
        <v>Small C&amp;I</v>
      </c>
      <c r="G91">
        <f t="shared" si="3"/>
        <v>9</v>
      </c>
      <c r="I91" s="144" t="s">
        <v>141</v>
      </c>
      <c r="J91">
        <v>15492846</v>
      </c>
      <c r="K91">
        <v>8692350</v>
      </c>
    </row>
    <row r="92" spans="1:9" ht="15">
      <c r="A92" t="s">
        <v>211</v>
      </c>
      <c r="B92" s="142">
        <v>45381</v>
      </c>
      <c r="C92" t="s">
        <v>181</v>
      </c>
      <c r="D92" t="s">
        <v>220</v>
      </c>
      <c r="E92">
        <v>0</v>
      </c>
      <c r="F92" t="str">
        <f t="shared" si="2"/>
        <v>HER</v>
      </c>
      <c r="G92">
        <f t="shared" si="3"/>
        <v>9</v>
      </c>
      <c r="I92" s="2">
        <v>12</v>
      </c>
    </row>
    <row r="93" spans="1:11" ht="15">
      <c r="A93" t="s">
        <v>211</v>
      </c>
      <c r="B93" s="142">
        <v>45381</v>
      </c>
      <c r="C93" t="s">
        <v>181</v>
      </c>
      <c r="D93" t="s">
        <v>195</v>
      </c>
      <c r="E93">
        <v>90235351</v>
      </c>
      <c r="F93" t="str">
        <f t="shared" si="2"/>
        <v>Residential</v>
      </c>
      <c r="G93">
        <f t="shared" si="3"/>
        <v>9</v>
      </c>
      <c r="I93" s="144" t="s">
        <v>143</v>
      </c>
      <c r="J93">
        <v>658964</v>
      </c>
      <c r="K93">
        <v>33169</v>
      </c>
    </row>
    <row r="94" spans="1:11" ht="15">
      <c r="A94" t="s">
        <v>211</v>
      </c>
      <c r="B94" s="142">
        <v>45381</v>
      </c>
      <c r="C94" t="s">
        <v>181</v>
      </c>
      <c r="D94" t="s">
        <v>198</v>
      </c>
      <c r="E94">
        <v>59105756</v>
      </c>
      <c r="F94" t="str">
        <f t="shared" si="2"/>
        <v>Low Income Residential</v>
      </c>
      <c r="G94">
        <f t="shared" si="3"/>
        <v>9</v>
      </c>
      <c r="I94" s="144" t="s">
        <v>140</v>
      </c>
      <c r="J94">
        <v>150779</v>
      </c>
      <c r="K94">
        <v>31088</v>
      </c>
    </row>
    <row r="95" spans="1:11" ht="15">
      <c r="A95" t="s">
        <v>211</v>
      </c>
      <c r="B95" s="142">
        <v>45381</v>
      </c>
      <c r="C95" t="s">
        <v>181</v>
      </c>
      <c r="D95" t="s">
        <v>200</v>
      </c>
      <c r="E95">
        <v>6493664</v>
      </c>
      <c r="F95" t="str">
        <f t="shared" si="2"/>
        <v>Small C&amp;I</v>
      </c>
      <c r="G95">
        <f t="shared" si="3"/>
        <v>9</v>
      </c>
      <c r="I95" s="144" t="s">
        <v>142</v>
      </c>
      <c r="J95">
        <v>422763</v>
      </c>
      <c r="K95">
        <v>73843</v>
      </c>
    </row>
    <row r="96" spans="1:11" ht="15">
      <c r="A96" t="s">
        <v>211</v>
      </c>
      <c r="B96" s="142">
        <v>45381</v>
      </c>
      <c r="C96" t="s">
        <v>181</v>
      </c>
      <c r="D96" t="s">
        <v>202</v>
      </c>
      <c r="E96">
        <v>16421713</v>
      </c>
      <c r="F96" t="str">
        <f t="shared" si="2"/>
        <v>Large C&amp;I</v>
      </c>
      <c r="G96">
        <f t="shared" si="3"/>
        <v>9</v>
      </c>
      <c r="I96" s="144" t="s">
        <v>139</v>
      </c>
      <c r="J96">
        <v>875806</v>
      </c>
      <c r="K96">
        <v>238286</v>
      </c>
    </row>
    <row r="97" spans="1:11" ht="15">
      <c r="A97" t="s">
        <v>211</v>
      </c>
      <c r="B97" s="142">
        <v>45381</v>
      </c>
      <c r="C97" t="s">
        <v>186</v>
      </c>
      <c r="D97" t="s">
        <v>201</v>
      </c>
      <c r="E97">
        <v>1241553</v>
      </c>
      <c r="F97" t="str">
        <f t="shared" si="2"/>
        <v>Medium C&amp;I</v>
      </c>
      <c r="G97">
        <f t="shared" si="3"/>
        <v>9</v>
      </c>
      <c r="I97" s="144" t="s">
        <v>141</v>
      </c>
      <c r="J97">
        <v>391534</v>
      </c>
      <c r="K97">
        <v>205202</v>
      </c>
    </row>
    <row r="98" spans="1:9" ht="15">
      <c r="A98" t="s">
        <v>211</v>
      </c>
      <c r="B98" s="142">
        <v>45381</v>
      </c>
      <c r="C98" t="s">
        <v>186</v>
      </c>
      <c r="D98" t="s">
        <v>220</v>
      </c>
      <c r="E98">
        <v>0</v>
      </c>
      <c r="F98" t="str">
        <f t="shared" si="2"/>
        <v>HER</v>
      </c>
      <c r="G98">
        <f t="shared" si="3"/>
        <v>9</v>
      </c>
      <c r="I98" s="2">
        <v>20</v>
      </c>
    </row>
    <row r="99" spans="1:11" ht="15">
      <c r="A99" t="s">
        <v>211</v>
      </c>
      <c r="B99" s="142">
        <v>45381</v>
      </c>
      <c r="C99" t="s">
        <v>186</v>
      </c>
      <c r="D99" t="s">
        <v>195</v>
      </c>
      <c r="E99">
        <v>19090039</v>
      </c>
      <c r="F99" t="str">
        <f t="shared" si="2"/>
        <v>Residential</v>
      </c>
      <c r="G99">
        <f t="shared" si="3"/>
        <v>9</v>
      </c>
      <c r="I99" s="144" t="s">
        <v>143</v>
      </c>
      <c r="J99">
        <v>33644000</v>
      </c>
      <c r="K99">
        <v>773433</v>
      </c>
    </row>
    <row r="100" spans="1:11" ht="15">
      <c r="A100" t="s">
        <v>211</v>
      </c>
      <c r="B100" s="142">
        <v>45381</v>
      </c>
      <c r="C100" t="s">
        <v>186</v>
      </c>
      <c r="D100" t="s">
        <v>198</v>
      </c>
      <c r="E100">
        <v>9469187</v>
      </c>
      <c r="F100" t="str">
        <f t="shared" si="2"/>
        <v>Low Income Residential</v>
      </c>
      <c r="G100">
        <f t="shared" si="3"/>
        <v>9</v>
      </c>
      <c r="I100" s="144" t="s">
        <v>140</v>
      </c>
      <c r="J100">
        <v>10928336</v>
      </c>
      <c r="K100">
        <v>1836199</v>
      </c>
    </row>
    <row r="101" spans="1:11" ht="15">
      <c r="A101" t="s">
        <v>211</v>
      </c>
      <c r="B101" s="142">
        <v>45381</v>
      </c>
      <c r="C101" t="s">
        <v>181</v>
      </c>
      <c r="D101" t="s">
        <v>201</v>
      </c>
      <c r="E101">
        <v>5493517</v>
      </c>
      <c r="F101" t="str">
        <f t="shared" si="2"/>
        <v>Medium C&amp;I</v>
      </c>
      <c r="G101">
        <f t="shared" si="3"/>
        <v>9</v>
      </c>
      <c r="I101" s="144" t="s">
        <v>142</v>
      </c>
      <c r="J101">
        <v>9776692</v>
      </c>
      <c r="K101">
        <v>2319071</v>
      </c>
    </row>
    <row r="102" spans="1:11" ht="15">
      <c r="A102" t="s">
        <v>221</v>
      </c>
      <c r="B102" s="142">
        <v>45381</v>
      </c>
      <c r="C102" t="s">
        <v>186</v>
      </c>
      <c r="D102" t="s">
        <v>202</v>
      </c>
      <c r="E102">
        <v>3712095</v>
      </c>
      <c r="F102" t="str">
        <f t="shared" si="2"/>
        <v>Large C&amp;I</v>
      </c>
      <c r="G102">
        <f t="shared" si="3"/>
        <v>10</v>
      </c>
      <c r="I102" s="144" t="s">
        <v>139</v>
      </c>
      <c r="J102">
        <v>71419843</v>
      </c>
      <c r="K102">
        <v>17445377</v>
      </c>
    </row>
    <row r="103" spans="1:11" ht="15">
      <c r="A103" t="s">
        <v>221</v>
      </c>
      <c r="B103" s="142">
        <v>45381</v>
      </c>
      <c r="C103" t="s">
        <v>186</v>
      </c>
      <c r="D103" t="s">
        <v>201</v>
      </c>
      <c r="E103">
        <v>3228549</v>
      </c>
      <c r="F103" t="str">
        <f t="shared" si="2"/>
        <v>Medium C&amp;I</v>
      </c>
      <c r="G103">
        <f t="shared" si="3"/>
        <v>10</v>
      </c>
      <c r="I103" s="144" t="s">
        <v>141</v>
      </c>
      <c r="J103">
        <v>9592907</v>
      </c>
      <c r="K103">
        <v>4900255</v>
      </c>
    </row>
    <row r="104" spans="1:9" ht="15">
      <c r="A104" t="s">
        <v>221</v>
      </c>
      <c r="B104" s="142">
        <v>45381</v>
      </c>
      <c r="C104" t="s">
        <v>181</v>
      </c>
      <c r="D104" t="s">
        <v>202</v>
      </c>
      <c r="E104">
        <v>47639916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5">
      <c r="A105" t="s">
        <v>221</v>
      </c>
      <c r="B105" s="142">
        <v>45381</v>
      </c>
      <c r="C105" t="s">
        <v>186</v>
      </c>
      <c r="D105" t="s">
        <v>200</v>
      </c>
      <c r="E105">
        <v>5596861</v>
      </c>
      <c r="F105" t="str">
        <f t="shared" si="2"/>
        <v>Small C&amp;I</v>
      </c>
      <c r="G105">
        <f t="shared" si="3"/>
        <v>10</v>
      </c>
      <c r="I105" s="144" t="s">
        <v>143</v>
      </c>
      <c r="J105">
        <v>3</v>
      </c>
    </row>
    <row r="106" spans="1:10" ht="15">
      <c r="A106" t="s">
        <v>221</v>
      </c>
      <c r="B106" s="142">
        <v>45381</v>
      </c>
      <c r="C106" t="s">
        <v>181</v>
      </c>
      <c r="D106" t="s">
        <v>220</v>
      </c>
      <c r="E106">
        <v>391</v>
      </c>
      <c r="F106" t="str">
        <f t="shared" si="2"/>
        <v>HER</v>
      </c>
      <c r="G106">
        <f t="shared" si="3"/>
        <v>10</v>
      </c>
      <c r="I106" s="144" t="s">
        <v>142</v>
      </c>
      <c r="J106">
        <v>5</v>
      </c>
    </row>
    <row r="107" spans="1:11" ht="15">
      <c r="A107" t="s">
        <v>221</v>
      </c>
      <c r="B107" s="142">
        <v>45381</v>
      </c>
      <c r="C107" t="s">
        <v>181</v>
      </c>
      <c r="D107" t="s">
        <v>200</v>
      </c>
      <c r="E107">
        <v>8830433</v>
      </c>
      <c r="F107" t="str">
        <f t="shared" si="2"/>
        <v>Small C&amp;I</v>
      </c>
      <c r="G107">
        <f t="shared" si="3"/>
        <v>10</v>
      </c>
      <c r="I107" s="144" t="s">
        <v>139</v>
      </c>
      <c r="J107">
        <v>73</v>
      </c>
      <c r="K107">
        <v>11</v>
      </c>
    </row>
    <row r="108" spans="1:11" ht="15">
      <c r="A108" t="s">
        <v>221</v>
      </c>
      <c r="B108" s="142">
        <v>45381</v>
      </c>
      <c r="C108" t="s">
        <v>186</v>
      </c>
      <c r="D108" t="s">
        <v>195</v>
      </c>
      <c r="E108">
        <v>19028413</v>
      </c>
      <c r="F108" t="str">
        <f t="shared" si="2"/>
        <v>Residential</v>
      </c>
      <c r="G108">
        <f t="shared" si="3"/>
        <v>10</v>
      </c>
      <c r="I108" s="144" t="s">
        <v>141</v>
      </c>
      <c r="J108">
        <v>30</v>
      </c>
      <c r="K108">
        <v>5</v>
      </c>
    </row>
    <row r="109" spans="1:9" ht="15">
      <c r="A109" t="s">
        <v>221</v>
      </c>
      <c r="B109" s="142">
        <v>45381</v>
      </c>
      <c r="C109" t="s">
        <v>186</v>
      </c>
      <c r="D109" t="s">
        <v>198</v>
      </c>
      <c r="E109">
        <v>1909004</v>
      </c>
      <c r="F109" t="str">
        <f t="shared" si="2"/>
        <v>Low Income Residential</v>
      </c>
      <c r="G109">
        <f t="shared" si="3"/>
        <v>10</v>
      </c>
      <c r="I109" s="2">
        <v>99</v>
      </c>
    </row>
    <row r="110" spans="1:10" ht="15">
      <c r="A110" t="s">
        <v>221</v>
      </c>
      <c r="B110" s="142">
        <v>45381</v>
      </c>
      <c r="C110" t="s">
        <v>181</v>
      </c>
      <c r="D110" t="s">
        <v>201</v>
      </c>
      <c r="E110">
        <v>10669873</v>
      </c>
      <c r="F110" t="str">
        <f t="shared" si="2"/>
        <v>Medium C&amp;I</v>
      </c>
      <c r="G110">
        <f t="shared" si="3"/>
        <v>10</v>
      </c>
      <c r="I110" s="144" t="s">
        <v>143</v>
      </c>
      <c r="J110">
        <v>1</v>
      </c>
    </row>
    <row r="111" spans="1:10" ht="15">
      <c r="A111" t="s">
        <v>221</v>
      </c>
      <c r="B111" s="142">
        <v>45381</v>
      </c>
      <c r="C111" t="s">
        <v>181</v>
      </c>
      <c r="D111" t="s">
        <v>195</v>
      </c>
      <c r="E111">
        <v>59797224</v>
      </c>
      <c r="F111" t="str">
        <f t="shared" si="2"/>
        <v>Residential</v>
      </c>
      <c r="G111">
        <f t="shared" si="3"/>
        <v>10</v>
      </c>
      <c r="I111" s="144" t="s">
        <v>140</v>
      </c>
      <c r="J111">
        <v>2</v>
      </c>
    </row>
    <row r="112" spans="1:10" ht="15">
      <c r="A112" t="s">
        <v>221</v>
      </c>
      <c r="B112" s="142">
        <v>45381</v>
      </c>
      <c r="C112" t="s">
        <v>181</v>
      </c>
      <c r="D112" t="s">
        <v>198</v>
      </c>
      <c r="E112">
        <v>8805794</v>
      </c>
      <c r="F112" t="str">
        <f t="shared" si="2"/>
        <v>Low Income Residential</v>
      </c>
      <c r="G112">
        <f t="shared" si="3"/>
        <v>10</v>
      </c>
      <c r="I112" s="144" t="s">
        <v>142</v>
      </c>
      <c r="J112">
        <v>3</v>
      </c>
    </row>
    <row r="113" spans="1:10" ht="15">
      <c r="A113" t="s">
        <v>222</v>
      </c>
      <c r="B113" s="142">
        <v>45381</v>
      </c>
      <c r="C113" t="s">
        <v>186</v>
      </c>
      <c r="D113" t="s">
        <v>202</v>
      </c>
      <c r="E113">
        <v>2528155</v>
      </c>
      <c r="F113" t="str">
        <f t="shared" si="2"/>
        <v>Large C&amp;I</v>
      </c>
      <c r="G113">
        <f t="shared" si="3"/>
        <v>11</v>
      </c>
      <c r="I113" s="144" t="s">
        <v>139</v>
      </c>
      <c r="J113">
        <v>20</v>
      </c>
    </row>
    <row r="114" spans="1:10" ht="15">
      <c r="A114" t="s">
        <v>222</v>
      </c>
      <c r="B114" s="142">
        <v>45381</v>
      </c>
      <c r="C114" t="s">
        <v>186</v>
      </c>
      <c r="D114" t="s">
        <v>201</v>
      </c>
      <c r="E114">
        <v>3539060</v>
      </c>
      <c r="F114" t="str">
        <f t="shared" si="2"/>
        <v>Medium C&amp;I</v>
      </c>
      <c r="G114">
        <f t="shared" si="3"/>
        <v>11</v>
      </c>
      <c r="I114" s="144" t="s">
        <v>141</v>
      </c>
      <c r="J114">
        <v>14</v>
      </c>
    </row>
    <row r="115" spans="1:7" ht="15">
      <c r="A115" t="s">
        <v>222</v>
      </c>
      <c r="B115" s="142">
        <v>45381</v>
      </c>
      <c r="C115" t="s">
        <v>181</v>
      </c>
      <c r="D115" t="s">
        <v>202</v>
      </c>
      <c r="E115">
        <v>48946355</v>
      </c>
      <c r="F115" t="str">
        <f t="shared" si="2"/>
        <v>Large C&amp;I</v>
      </c>
      <c r="G115">
        <f t="shared" si="3"/>
        <v>11</v>
      </c>
    </row>
    <row r="116" spans="1:7" ht="15">
      <c r="A116" t="s">
        <v>222</v>
      </c>
      <c r="B116" s="142">
        <v>45381</v>
      </c>
      <c r="C116" t="s">
        <v>186</v>
      </c>
      <c r="D116" t="s">
        <v>200</v>
      </c>
      <c r="E116">
        <v>8692350</v>
      </c>
      <c r="F116" t="str">
        <f t="shared" si="2"/>
        <v>Small C&amp;I</v>
      </c>
      <c r="G116">
        <f t="shared" si="3"/>
        <v>11</v>
      </c>
    </row>
    <row r="117" spans="1:7" ht="15">
      <c r="A117" t="s">
        <v>222</v>
      </c>
      <c r="B117" s="142">
        <v>45381</v>
      </c>
      <c r="C117" t="s">
        <v>181</v>
      </c>
      <c r="D117" t="s">
        <v>220</v>
      </c>
      <c r="E117">
        <v>787</v>
      </c>
      <c r="F117" t="str">
        <f t="shared" si="2"/>
        <v>HER</v>
      </c>
      <c r="G117">
        <f t="shared" si="3"/>
        <v>11</v>
      </c>
    </row>
    <row r="118" spans="1:7" ht="15">
      <c r="A118" t="s">
        <v>222</v>
      </c>
      <c r="B118" s="142">
        <v>45381</v>
      </c>
      <c r="C118" t="s">
        <v>181</v>
      </c>
      <c r="D118" t="s">
        <v>200</v>
      </c>
      <c r="E118">
        <v>15492846</v>
      </c>
      <c r="F118" t="str">
        <f t="shared" si="2"/>
        <v>Small C&amp;I</v>
      </c>
      <c r="G118">
        <f t="shared" si="3"/>
        <v>11</v>
      </c>
    </row>
    <row r="119" spans="1:7" ht="15">
      <c r="A119" t="s">
        <v>222</v>
      </c>
      <c r="B119" s="142">
        <v>45381</v>
      </c>
      <c r="C119" t="s">
        <v>186</v>
      </c>
      <c r="D119" t="s">
        <v>195</v>
      </c>
      <c r="E119">
        <v>41990526</v>
      </c>
      <c r="F119" t="str">
        <f t="shared" si="2"/>
        <v>Residential</v>
      </c>
      <c r="G119">
        <f t="shared" si="3"/>
        <v>11</v>
      </c>
    </row>
    <row r="120" spans="1:7" ht="15">
      <c r="A120" t="s">
        <v>222</v>
      </c>
      <c r="B120" s="142">
        <v>45381</v>
      </c>
      <c r="C120" t="s">
        <v>186</v>
      </c>
      <c r="D120" t="s">
        <v>198</v>
      </c>
      <c r="E120">
        <v>4201182</v>
      </c>
      <c r="F120" t="str">
        <f t="shared" si="2"/>
        <v>Low Income Residential</v>
      </c>
      <c r="G120">
        <f t="shared" si="3"/>
        <v>11</v>
      </c>
    </row>
    <row r="121" spans="1:7" ht="15">
      <c r="A121" t="s">
        <v>222</v>
      </c>
      <c r="B121" s="142">
        <v>45381</v>
      </c>
      <c r="C121" t="s">
        <v>181</v>
      </c>
      <c r="D121" t="s">
        <v>201</v>
      </c>
      <c r="E121">
        <v>16222349</v>
      </c>
      <c r="F121" t="str">
        <f t="shared" si="2"/>
        <v>Medium C&amp;I</v>
      </c>
      <c r="G121">
        <f t="shared" si="3"/>
        <v>11</v>
      </c>
    </row>
    <row r="122" spans="1:7" ht="15">
      <c r="A122" t="s">
        <v>222</v>
      </c>
      <c r="B122" s="142">
        <v>45381</v>
      </c>
      <c r="C122" t="s">
        <v>181</v>
      </c>
      <c r="D122" t="s">
        <v>195</v>
      </c>
      <c r="E122">
        <v>140445823</v>
      </c>
      <c r="F122" t="str">
        <f t="shared" si="2"/>
        <v>Residential</v>
      </c>
      <c r="G122">
        <f t="shared" si="3"/>
        <v>11</v>
      </c>
    </row>
    <row r="123" spans="1:7" ht="15">
      <c r="A123" t="s">
        <v>222</v>
      </c>
      <c r="B123" s="142">
        <v>45381</v>
      </c>
      <c r="C123" t="s">
        <v>181</v>
      </c>
      <c r="D123" t="s">
        <v>198</v>
      </c>
      <c r="E123">
        <v>20638072</v>
      </c>
      <c r="F123" t="str">
        <f t="shared" si="2"/>
        <v>Low Income Residential</v>
      </c>
      <c r="G123">
        <f t="shared" si="3"/>
        <v>11</v>
      </c>
    </row>
    <row r="124" spans="1:7" ht="15">
      <c r="A124" t="s">
        <v>223</v>
      </c>
      <c r="B124" s="142">
        <v>45381</v>
      </c>
      <c r="C124" t="s">
        <v>186</v>
      </c>
      <c r="D124" t="s">
        <v>202</v>
      </c>
      <c r="E124">
        <v>33169</v>
      </c>
      <c r="F124" t="str">
        <f t="shared" si="2"/>
        <v>Large C&amp;I</v>
      </c>
      <c r="G124">
        <f t="shared" si="3"/>
        <v>12</v>
      </c>
    </row>
    <row r="125" spans="1:7" ht="15">
      <c r="A125" t="s">
        <v>223</v>
      </c>
      <c r="B125" s="142">
        <v>45381</v>
      </c>
      <c r="C125" t="s">
        <v>186</v>
      </c>
      <c r="D125" t="s">
        <v>201</v>
      </c>
      <c r="E125">
        <v>73843</v>
      </c>
      <c r="F125" t="str">
        <f t="shared" si="2"/>
        <v>Medium C&amp;I</v>
      </c>
      <c r="G125">
        <f t="shared" si="3"/>
        <v>12</v>
      </c>
    </row>
    <row r="126" spans="1:7" ht="15">
      <c r="A126" t="s">
        <v>223</v>
      </c>
      <c r="B126" s="142">
        <v>45381</v>
      </c>
      <c r="C126" t="s">
        <v>186</v>
      </c>
      <c r="D126" t="s">
        <v>200</v>
      </c>
      <c r="E126">
        <v>205202</v>
      </c>
      <c r="F126" t="str">
        <f t="shared" si="2"/>
        <v>Small C&amp;I</v>
      </c>
      <c r="G126">
        <f t="shared" si="3"/>
        <v>12</v>
      </c>
    </row>
    <row r="127" spans="1:7" ht="15">
      <c r="A127" t="s">
        <v>223</v>
      </c>
      <c r="B127" s="142">
        <v>45381</v>
      </c>
      <c r="C127" t="s">
        <v>181</v>
      </c>
      <c r="D127" t="s">
        <v>202</v>
      </c>
      <c r="E127">
        <v>658964</v>
      </c>
      <c r="F127" t="str">
        <f t="shared" si="2"/>
        <v>Large C&amp;I</v>
      </c>
      <c r="G127">
        <f t="shared" si="3"/>
        <v>12</v>
      </c>
    </row>
    <row r="128" spans="1:7" ht="15">
      <c r="A128" t="s">
        <v>223</v>
      </c>
      <c r="B128" s="142">
        <v>45381</v>
      </c>
      <c r="C128" t="s">
        <v>181</v>
      </c>
      <c r="D128" t="s">
        <v>200</v>
      </c>
      <c r="E128">
        <v>391534</v>
      </c>
      <c r="F128" t="str">
        <f t="shared" si="2"/>
        <v>Small C&amp;I</v>
      </c>
      <c r="G128">
        <f t="shared" si="3"/>
        <v>12</v>
      </c>
    </row>
    <row r="129" spans="1:7" ht="15">
      <c r="A129" t="s">
        <v>223</v>
      </c>
      <c r="B129" s="142">
        <v>45381</v>
      </c>
      <c r="C129" t="s">
        <v>186</v>
      </c>
      <c r="D129" t="s">
        <v>195</v>
      </c>
      <c r="E129">
        <v>238286</v>
      </c>
      <c r="F129" t="str">
        <f t="shared" si="2"/>
        <v>Residential</v>
      </c>
      <c r="G129">
        <f t="shared" si="3"/>
        <v>12</v>
      </c>
    </row>
    <row r="130" spans="1:7" ht="15">
      <c r="A130" t="s">
        <v>223</v>
      </c>
      <c r="B130" s="142">
        <v>45381</v>
      </c>
      <c r="C130" t="s">
        <v>186</v>
      </c>
      <c r="D130" t="s">
        <v>198</v>
      </c>
      <c r="E130">
        <v>31088</v>
      </c>
      <c r="F130" t="str">
        <f t="shared" si="4" ref="F130:F190">TRIM(MID(D130,3,50))</f>
        <v>Low Income Residential</v>
      </c>
      <c r="G130">
        <f t="shared" si="5" ref="G130:G190">VALUE(TRIM(MID(A130,6,2)))</f>
        <v>12</v>
      </c>
    </row>
    <row r="131" spans="1:7" ht="15">
      <c r="A131" t="s">
        <v>223</v>
      </c>
      <c r="B131" s="142">
        <v>45381</v>
      </c>
      <c r="C131" t="s">
        <v>181</v>
      </c>
      <c r="D131" t="s">
        <v>201</v>
      </c>
      <c r="E131">
        <v>422763</v>
      </c>
      <c r="F131" t="str">
        <f t="shared" si="4"/>
        <v>Medium C&amp;I</v>
      </c>
      <c r="G131">
        <f t="shared" si="5"/>
        <v>12</v>
      </c>
    </row>
    <row r="132" spans="1:7" ht="15">
      <c r="A132" t="s">
        <v>223</v>
      </c>
      <c r="B132" s="142">
        <v>45381</v>
      </c>
      <c r="C132" t="s">
        <v>181</v>
      </c>
      <c r="D132" t="s">
        <v>195</v>
      </c>
      <c r="E132">
        <v>875806</v>
      </c>
      <c r="F132" t="str">
        <f t="shared" si="4"/>
        <v>Residential</v>
      </c>
      <c r="G132">
        <f t="shared" si="5"/>
        <v>12</v>
      </c>
    </row>
    <row r="133" spans="1:7" ht="15">
      <c r="A133" t="s">
        <v>223</v>
      </c>
      <c r="B133" s="142">
        <v>45381</v>
      </c>
      <c r="C133" t="s">
        <v>181</v>
      </c>
      <c r="D133" t="s">
        <v>198</v>
      </c>
      <c r="E133">
        <v>150779</v>
      </c>
      <c r="F133" t="str">
        <f t="shared" si="4"/>
        <v>Low Income Residential</v>
      </c>
      <c r="G133">
        <f t="shared" si="5"/>
        <v>12</v>
      </c>
    </row>
    <row r="134" spans="1:7" ht="15">
      <c r="A134" t="s">
        <v>213</v>
      </c>
      <c r="B134" s="142">
        <v>45381</v>
      </c>
      <c r="C134" t="s">
        <v>186</v>
      </c>
      <c r="D134" t="s">
        <v>202</v>
      </c>
      <c r="E134">
        <v>2763485</v>
      </c>
      <c r="F134" t="str">
        <f t="shared" si="4"/>
        <v>Large C&amp;I</v>
      </c>
      <c r="G134">
        <f t="shared" si="5"/>
        <v>14</v>
      </c>
    </row>
    <row r="135" spans="1:7" ht="15">
      <c r="A135" t="s">
        <v>213</v>
      </c>
      <c r="B135" s="142">
        <v>45381</v>
      </c>
      <c r="C135" t="s">
        <v>186</v>
      </c>
      <c r="D135" t="s">
        <v>201</v>
      </c>
      <c r="E135">
        <v>3833705</v>
      </c>
      <c r="F135" t="str">
        <f t="shared" si="4"/>
        <v>Medium C&amp;I</v>
      </c>
      <c r="G135">
        <f t="shared" si="5"/>
        <v>14</v>
      </c>
    </row>
    <row r="136" spans="1:7" ht="15">
      <c r="A136" t="s">
        <v>213</v>
      </c>
      <c r="B136" s="142">
        <v>45381</v>
      </c>
      <c r="C136" t="s">
        <v>181</v>
      </c>
      <c r="D136" t="s">
        <v>202</v>
      </c>
      <c r="E136">
        <v>51207509</v>
      </c>
      <c r="F136" t="str">
        <f t="shared" si="4"/>
        <v>Large C&amp;I</v>
      </c>
      <c r="G136">
        <f t="shared" si="5"/>
        <v>14</v>
      </c>
    </row>
    <row r="137" spans="1:7" ht="15">
      <c r="A137" t="s">
        <v>213</v>
      </c>
      <c r="B137" s="142">
        <v>45381</v>
      </c>
      <c r="C137" t="s">
        <v>186</v>
      </c>
      <c r="D137" t="s">
        <v>200</v>
      </c>
      <c r="E137">
        <v>9829940</v>
      </c>
      <c r="F137" t="str">
        <f t="shared" si="4"/>
        <v>Small C&amp;I</v>
      </c>
      <c r="G137">
        <f t="shared" si="5"/>
        <v>14</v>
      </c>
    </row>
    <row r="138" spans="1:7" ht="15">
      <c r="A138" t="s">
        <v>213</v>
      </c>
      <c r="B138" s="142">
        <v>45381</v>
      </c>
      <c r="C138" t="s">
        <v>181</v>
      </c>
      <c r="D138" t="s">
        <v>220</v>
      </c>
      <c r="E138">
        <v>11244</v>
      </c>
      <c r="F138" t="str">
        <f t="shared" si="4"/>
        <v>HER</v>
      </c>
      <c r="G138">
        <f t="shared" si="5"/>
        <v>14</v>
      </c>
    </row>
    <row r="139" spans="1:7" ht="15">
      <c r="A139" t="s">
        <v>213</v>
      </c>
      <c r="B139" s="142">
        <v>45381</v>
      </c>
      <c r="C139" t="s">
        <v>181</v>
      </c>
      <c r="D139" t="s">
        <v>200</v>
      </c>
      <c r="E139">
        <v>16539752</v>
      </c>
      <c r="F139" t="str">
        <f t="shared" si="4"/>
        <v>Small C&amp;I</v>
      </c>
      <c r="G139">
        <f t="shared" si="5"/>
        <v>14</v>
      </c>
    </row>
    <row r="140" spans="1:7" ht="15">
      <c r="A140" t="s">
        <v>213</v>
      </c>
      <c r="B140" s="142">
        <v>45381</v>
      </c>
      <c r="C140" t="s">
        <v>186</v>
      </c>
      <c r="D140" t="s">
        <v>195</v>
      </c>
      <c r="E140">
        <v>38575334</v>
      </c>
      <c r="F140" t="str">
        <f t="shared" si="4"/>
        <v>Residential</v>
      </c>
      <c r="G140">
        <f t="shared" si="5"/>
        <v>14</v>
      </c>
    </row>
    <row r="141" spans="1:7" ht="15">
      <c r="A141" t="s">
        <v>213</v>
      </c>
      <c r="B141" s="142">
        <v>45381</v>
      </c>
      <c r="C141" t="s">
        <v>186</v>
      </c>
      <c r="D141" t="s">
        <v>198</v>
      </c>
      <c r="E141">
        <v>2646927</v>
      </c>
      <c r="F141" t="str">
        <f t="shared" si="4"/>
        <v>Low Income Residential</v>
      </c>
      <c r="G141">
        <f t="shared" si="5"/>
        <v>14</v>
      </c>
    </row>
    <row r="142" spans="1:7" ht="15">
      <c r="A142" t="s">
        <v>213</v>
      </c>
      <c r="B142" s="142">
        <v>45381</v>
      </c>
      <c r="C142" t="s">
        <v>181</v>
      </c>
      <c r="D142" t="s">
        <v>201</v>
      </c>
      <c r="E142">
        <v>16702501</v>
      </c>
      <c r="F142" t="str">
        <f t="shared" si="4"/>
        <v>Medium C&amp;I</v>
      </c>
      <c r="G142">
        <f t="shared" si="5"/>
        <v>14</v>
      </c>
    </row>
    <row r="143" spans="1:7" ht="15">
      <c r="A143" t="s">
        <v>213</v>
      </c>
      <c r="B143" s="142">
        <v>45381</v>
      </c>
      <c r="C143" t="s">
        <v>181</v>
      </c>
      <c r="D143" t="s">
        <v>195</v>
      </c>
      <c r="E143">
        <v>131587350</v>
      </c>
      <c r="F143" t="str">
        <f t="shared" si="4"/>
        <v>Residential</v>
      </c>
      <c r="G143">
        <f t="shared" si="5"/>
        <v>14</v>
      </c>
    </row>
    <row r="144" spans="1:7" ht="15">
      <c r="A144" t="s">
        <v>213</v>
      </c>
      <c r="B144" s="142">
        <v>45381</v>
      </c>
      <c r="C144" t="s">
        <v>181</v>
      </c>
      <c r="D144" t="s">
        <v>198</v>
      </c>
      <c r="E144">
        <v>9339582</v>
      </c>
      <c r="F144" t="str">
        <f t="shared" si="4"/>
        <v>Low Income Residential</v>
      </c>
      <c r="G144">
        <f t="shared" si="5"/>
        <v>14</v>
      </c>
    </row>
    <row r="145" spans="1:7" ht="15">
      <c r="A145" t="s">
        <v>214</v>
      </c>
      <c r="B145" s="142">
        <v>45381</v>
      </c>
      <c r="C145" t="s">
        <v>186</v>
      </c>
      <c r="D145" t="s">
        <v>202</v>
      </c>
      <c r="E145">
        <v>125</v>
      </c>
      <c r="F145" t="str">
        <f t="shared" si="4"/>
        <v>Large C&amp;I</v>
      </c>
      <c r="G145">
        <f t="shared" si="5"/>
        <v>15</v>
      </c>
    </row>
    <row r="146" spans="1:7" ht="15">
      <c r="A146" t="s">
        <v>214</v>
      </c>
      <c r="B146" s="142">
        <v>45381</v>
      </c>
      <c r="C146" t="s">
        <v>186</v>
      </c>
      <c r="D146" t="s">
        <v>201</v>
      </c>
      <c r="E146">
        <v>578</v>
      </c>
      <c r="F146" t="str">
        <f t="shared" si="4"/>
        <v>Medium C&amp;I</v>
      </c>
      <c r="G146">
        <f t="shared" si="5"/>
        <v>15</v>
      </c>
    </row>
    <row r="147" spans="1:7" ht="15">
      <c r="A147" t="s">
        <v>214</v>
      </c>
      <c r="B147" s="142">
        <v>45381</v>
      </c>
      <c r="C147" t="s">
        <v>181</v>
      </c>
      <c r="D147" t="s">
        <v>202</v>
      </c>
      <c r="E147">
        <v>9422</v>
      </c>
      <c r="F147" t="str">
        <f t="shared" si="4"/>
        <v>Large C&amp;I</v>
      </c>
      <c r="G147">
        <f t="shared" si="5"/>
        <v>15</v>
      </c>
    </row>
    <row r="148" spans="1:7" ht="15">
      <c r="A148" t="s">
        <v>214</v>
      </c>
      <c r="B148" s="142">
        <v>45381</v>
      </c>
      <c r="C148" t="s">
        <v>186</v>
      </c>
      <c r="D148" t="s">
        <v>200</v>
      </c>
      <c r="E148">
        <v>16482</v>
      </c>
      <c r="F148" t="str">
        <f t="shared" si="4"/>
        <v>Small C&amp;I</v>
      </c>
      <c r="G148">
        <f t="shared" si="5"/>
        <v>15</v>
      </c>
    </row>
    <row r="149" spans="1:7" ht="15">
      <c r="A149" t="s">
        <v>214</v>
      </c>
      <c r="B149" s="142">
        <v>45381</v>
      </c>
      <c r="C149" t="s">
        <v>181</v>
      </c>
      <c r="D149" t="s">
        <v>220</v>
      </c>
      <c r="E149">
        <v>6</v>
      </c>
      <c r="F149" t="str">
        <f t="shared" si="4"/>
        <v>HER</v>
      </c>
      <c r="G149">
        <f t="shared" si="5"/>
        <v>15</v>
      </c>
    </row>
    <row r="150" spans="1:7" ht="15">
      <c r="A150" t="s">
        <v>214</v>
      </c>
      <c r="B150" s="142">
        <v>45381</v>
      </c>
      <c r="C150" t="s">
        <v>181</v>
      </c>
      <c r="D150" t="s">
        <v>200</v>
      </c>
      <c r="E150">
        <v>32331</v>
      </c>
      <c r="F150" t="str">
        <f t="shared" si="4"/>
        <v>Small C&amp;I</v>
      </c>
      <c r="G150">
        <f t="shared" si="5"/>
        <v>15</v>
      </c>
    </row>
    <row r="151" spans="1:7" ht="15">
      <c r="A151" t="s">
        <v>214</v>
      </c>
      <c r="B151" s="142">
        <v>45381</v>
      </c>
      <c r="C151" t="s">
        <v>186</v>
      </c>
      <c r="D151" t="s">
        <v>195</v>
      </c>
      <c r="E151">
        <v>164381</v>
      </c>
      <c r="F151" t="str">
        <f t="shared" si="4"/>
        <v>Residential</v>
      </c>
      <c r="G151">
        <f t="shared" si="5"/>
        <v>15</v>
      </c>
    </row>
    <row r="152" spans="1:7" ht="15">
      <c r="A152" t="s">
        <v>214</v>
      </c>
      <c r="B152" s="142">
        <v>45381</v>
      </c>
      <c r="C152" t="s">
        <v>186</v>
      </c>
      <c r="D152" t="s">
        <v>198</v>
      </c>
      <c r="E152">
        <v>12953</v>
      </c>
      <c r="F152" t="str">
        <f t="shared" si="4"/>
        <v>Low Income Residential</v>
      </c>
      <c r="G152">
        <f t="shared" si="5"/>
        <v>15</v>
      </c>
    </row>
    <row r="153" spans="1:7" ht="15">
      <c r="A153" t="s">
        <v>214</v>
      </c>
      <c r="B153" s="142">
        <v>45381</v>
      </c>
      <c r="C153" t="s">
        <v>181</v>
      </c>
      <c r="D153" t="s">
        <v>201</v>
      </c>
      <c r="E153">
        <v>12042</v>
      </c>
      <c r="F153" t="str">
        <f t="shared" si="4"/>
        <v>Medium C&amp;I</v>
      </c>
      <c r="G153">
        <f t="shared" si="5"/>
        <v>15</v>
      </c>
    </row>
    <row r="154" spans="1:7" ht="15">
      <c r="A154" t="s">
        <v>214</v>
      </c>
      <c r="B154" s="142">
        <v>45381</v>
      </c>
      <c r="C154" t="s">
        <v>181</v>
      </c>
      <c r="D154" t="s">
        <v>195</v>
      </c>
      <c r="E154">
        <v>523694</v>
      </c>
      <c r="F154" t="str">
        <f t="shared" si="4"/>
        <v>Residential</v>
      </c>
      <c r="G154">
        <f t="shared" si="5"/>
        <v>15</v>
      </c>
    </row>
    <row r="155" spans="1:7" ht="15">
      <c r="A155" t="s">
        <v>214</v>
      </c>
      <c r="B155" s="142">
        <v>45381</v>
      </c>
      <c r="C155" t="s">
        <v>181</v>
      </c>
      <c r="D155" t="s">
        <v>198</v>
      </c>
      <c r="E155">
        <v>47532</v>
      </c>
      <c r="F155" t="str">
        <f t="shared" si="4"/>
        <v>Low Income Residential</v>
      </c>
      <c r="G155">
        <f t="shared" si="5"/>
        <v>15</v>
      </c>
    </row>
    <row r="156" spans="1:7" ht="15">
      <c r="A156" t="s">
        <v>215</v>
      </c>
      <c r="B156" s="142">
        <v>45381</v>
      </c>
      <c r="C156" t="s">
        <v>186</v>
      </c>
      <c r="D156" t="s">
        <v>195</v>
      </c>
      <c r="E156">
        <v>3</v>
      </c>
      <c r="F156" t="str">
        <f t="shared" si="4"/>
        <v>Residential</v>
      </c>
      <c r="G156">
        <f t="shared" si="5"/>
        <v>17</v>
      </c>
    </row>
    <row r="157" spans="1:7" ht="15">
      <c r="A157" t="s">
        <v>215</v>
      </c>
      <c r="B157" s="142">
        <v>45381</v>
      </c>
      <c r="C157" t="s">
        <v>186</v>
      </c>
      <c r="D157" t="s">
        <v>198</v>
      </c>
      <c r="E157">
        <v>319</v>
      </c>
      <c r="F157" t="str">
        <f t="shared" si="4"/>
        <v>Low Income Residential</v>
      </c>
      <c r="G157">
        <f t="shared" si="5"/>
        <v>17</v>
      </c>
    </row>
    <row r="158" spans="1:7" ht="15">
      <c r="A158" t="s">
        <v>215</v>
      </c>
      <c r="B158" s="142">
        <v>45381</v>
      </c>
      <c r="C158" t="s">
        <v>181</v>
      </c>
      <c r="D158" t="s">
        <v>195</v>
      </c>
      <c r="E158">
        <v>4</v>
      </c>
      <c r="F158" t="str">
        <f t="shared" si="4"/>
        <v>Residential</v>
      </c>
      <c r="G158">
        <f t="shared" si="5"/>
        <v>17</v>
      </c>
    </row>
    <row r="159" spans="1:7" ht="15">
      <c r="A159" t="s">
        <v>215</v>
      </c>
      <c r="B159" s="142">
        <v>45381</v>
      </c>
      <c r="C159" t="s">
        <v>181</v>
      </c>
      <c r="D159" t="s">
        <v>198</v>
      </c>
      <c r="E159">
        <v>1502</v>
      </c>
      <c r="F159" t="str">
        <f t="shared" si="4"/>
        <v>Low Income Residential</v>
      </c>
      <c r="G159">
        <f t="shared" si="5"/>
        <v>17</v>
      </c>
    </row>
    <row r="160" spans="1:7" ht="15">
      <c r="A160" t="s">
        <v>216</v>
      </c>
      <c r="B160" s="142">
        <v>45381</v>
      </c>
      <c r="C160" t="s">
        <v>181</v>
      </c>
      <c r="D160" t="s">
        <v>195</v>
      </c>
      <c r="E160">
        <v>73</v>
      </c>
      <c r="F160" t="str">
        <f t="shared" si="4"/>
        <v>Residential</v>
      </c>
      <c r="G160">
        <f t="shared" si="5"/>
        <v>18</v>
      </c>
    </row>
    <row r="161" spans="1:7" ht="15">
      <c r="A161" t="s">
        <v>216</v>
      </c>
      <c r="B161" s="142">
        <v>45381</v>
      </c>
      <c r="C161" t="s">
        <v>186</v>
      </c>
      <c r="D161" t="s">
        <v>195</v>
      </c>
      <c r="E161">
        <v>11</v>
      </c>
      <c r="F161" t="str">
        <f t="shared" si="4"/>
        <v>Residential</v>
      </c>
      <c r="G161">
        <f t="shared" si="5"/>
        <v>18</v>
      </c>
    </row>
    <row r="162" spans="1:7" ht="15">
      <c r="A162" t="s">
        <v>216</v>
      </c>
      <c r="B162" s="142">
        <v>45381</v>
      </c>
      <c r="C162" t="s">
        <v>181</v>
      </c>
      <c r="D162" t="s">
        <v>200</v>
      </c>
      <c r="E162">
        <v>30</v>
      </c>
      <c r="F162" t="str">
        <f t="shared" si="4"/>
        <v>Small C&amp;I</v>
      </c>
      <c r="G162">
        <f t="shared" si="5"/>
        <v>18</v>
      </c>
    </row>
    <row r="163" spans="1:7" ht="15">
      <c r="A163" t="s">
        <v>216</v>
      </c>
      <c r="B163" s="142">
        <v>45381</v>
      </c>
      <c r="C163" t="s">
        <v>186</v>
      </c>
      <c r="D163" t="s">
        <v>200</v>
      </c>
      <c r="E163">
        <v>5</v>
      </c>
      <c r="F163" t="str">
        <f t="shared" si="4"/>
        <v>Small C&amp;I</v>
      </c>
      <c r="G163">
        <f t="shared" si="5"/>
        <v>18</v>
      </c>
    </row>
    <row r="164" spans="1:7" ht="15">
      <c r="A164" t="s">
        <v>216</v>
      </c>
      <c r="B164" s="142">
        <v>45381</v>
      </c>
      <c r="C164" t="s">
        <v>181</v>
      </c>
      <c r="D164" t="s">
        <v>201</v>
      </c>
      <c r="E164">
        <v>5</v>
      </c>
      <c r="F164" t="str">
        <f t="shared" si="4"/>
        <v>Medium C&amp;I</v>
      </c>
      <c r="G164">
        <f t="shared" si="5"/>
        <v>18</v>
      </c>
    </row>
    <row r="165" spans="1:7" ht="15">
      <c r="A165" t="s">
        <v>216</v>
      </c>
      <c r="B165" s="142">
        <v>45381</v>
      </c>
      <c r="C165" t="s">
        <v>181</v>
      </c>
      <c r="D165" t="s">
        <v>202</v>
      </c>
      <c r="E165">
        <v>3</v>
      </c>
      <c r="F165" t="str">
        <f t="shared" si="4"/>
        <v>Large C&amp;I</v>
      </c>
      <c r="G165">
        <f t="shared" si="5"/>
        <v>18</v>
      </c>
    </row>
    <row r="166" spans="1:7" ht="15">
      <c r="A166" t="s">
        <v>217</v>
      </c>
      <c r="B166" s="142">
        <v>45381</v>
      </c>
      <c r="C166" t="s">
        <v>181</v>
      </c>
      <c r="D166" t="s">
        <v>195</v>
      </c>
      <c r="E166">
        <v>20</v>
      </c>
      <c r="F166" t="str">
        <f t="shared" si="4"/>
        <v>Residential</v>
      </c>
      <c r="G166">
        <f t="shared" si="5"/>
        <v>99</v>
      </c>
    </row>
    <row r="167" spans="1:7" ht="15">
      <c r="A167" t="s">
        <v>217</v>
      </c>
      <c r="B167" s="142">
        <v>45381</v>
      </c>
      <c r="C167" t="s">
        <v>181</v>
      </c>
      <c r="D167" t="s">
        <v>198</v>
      </c>
      <c r="E167">
        <v>2</v>
      </c>
      <c r="F167" t="str">
        <f t="shared" si="4"/>
        <v>Low Income Residential</v>
      </c>
      <c r="G167">
        <f t="shared" si="5"/>
        <v>99</v>
      </c>
    </row>
    <row r="168" spans="1:7" ht="15">
      <c r="A168" t="s">
        <v>217</v>
      </c>
      <c r="B168" s="142">
        <v>45381</v>
      </c>
      <c r="C168" t="s">
        <v>181</v>
      </c>
      <c r="D168" t="s">
        <v>200</v>
      </c>
      <c r="E168">
        <v>14</v>
      </c>
      <c r="F168" t="str">
        <f t="shared" si="4"/>
        <v>Small C&amp;I</v>
      </c>
      <c r="G168">
        <f t="shared" si="5"/>
        <v>99</v>
      </c>
    </row>
    <row r="169" spans="1:7" ht="15">
      <c r="A169" t="s">
        <v>217</v>
      </c>
      <c r="B169" s="142">
        <v>45381</v>
      </c>
      <c r="C169" t="s">
        <v>181</v>
      </c>
      <c r="D169" t="s">
        <v>201</v>
      </c>
      <c r="E169">
        <v>3</v>
      </c>
      <c r="F169" t="str">
        <f t="shared" si="4"/>
        <v>Medium C&amp;I</v>
      </c>
      <c r="G169">
        <f t="shared" si="5"/>
        <v>99</v>
      </c>
    </row>
    <row r="170" spans="1:7" ht="15">
      <c r="A170" t="s">
        <v>217</v>
      </c>
      <c r="B170" s="142">
        <v>45381</v>
      </c>
      <c r="C170" t="s">
        <v>181</v>
      </c>
      <c r="D170" t="s">
        <v>202</v>
      </c>
      <c r="E170">
        <v>1</v>
      </c>
      <c r="F170" t="str">
        <f t="shared" si="4"/>
        <v>Large C&amp;I</v>
      </c>
      <c r="G170">
        <f t="shared" si="5"/>
        <v>99</v>
      </c>
    </row>
    <row r="171" spans="1:7" ht="15">
      <c r="A171" t="s">
        <v>218</v>
      </c>
      <c r="B171" s="142">
        <v>45381</v>
      </c>
      <c r="C171" t="s">
        <v>181</v>
      </c>
      <c r="D171" t="s">
        <v>195</v>
      </c>
      <c r="E171">
        <v>4894</v>
      </c>
      <c r="F171" t="str">
        <f t="shared" si="4"/>
        <v>Residential</v>
      </c>
      <c r="G171">
        <f t="shared" si="5"/>
        <v>19</v>
      </c>
    </row>
    <row r="172" spans="1:7" ht="15">
      <c r="A172" t="s">
        <v>218</v>
      </c>
      <c r="B172" s="142">
        <v>45381</v>
      </c>
      <c r="C172" t="s">
        <v>181</v>
      </c>
      <c r="D172" t="s">
        <v>198</v>
      </c>
      <c r="E172">
        <v>2504</v>
      </c>
      <c r="F172" t="str">
        <f t="shared" si="4"/>
        <v>Low Income Residential</v>
      </c>
      <c r="G172">
        <f t="shared" si="5"/>
        <v>19</v>
      </c>
    </row>
    <row r="173" spans="1:7" ht="15">
      <c r="A173" t="s">
        <v>218</v>
      </c>
      <c r="B173" s="142">
        <v>45381</v>
      </c>
      <c r="C173" t="s">
        <v>186</v>
      </c>
      <c r="D173" t="s">
        <v>200</v>
      </c>
      <c r="E173">
        <v>53</v>
      </c>
      <c r="F173" t="str">
        <f t="shared" si="4"/>
        <v>Small C&amp;I</v>
      </c>
      <c r="G173">
        <f t="shared" si="5"/>
        <v>19</v>
      </c>
    </row>
    <row r="174" spans="1:7" ht="15">
      <c r="A174" t="s">
        <v>218</v>
      </c>
      <c r="B174" s="142">
        <v>45381</v>
      </c>
      <c r="C174" t="s">
        <v>186</v>
      </c>
      <c r="D174" t="s">
        <v>195</v>
      </c>
      <c r="E174">
        <v>1241</v>
      </c>
      <c r="F174" t="str">
        <f t="shared" si="4"/>
        <v>Residential</v>
      </c>
      <c r="G174">
        <f t="shared" si="5"/>
        <v>19</v>
      </c>
    </row>
    <row r="175" spans="1:7" ht="15">
      <c r="A175" t="s">
        <v>218</v>
      </c>
      <c r="B175" s="142">
        <v>45381</v>
      </c>
      <c r="C175" t="s">
        <v>186</v>
      </c>
      <c r="D175" t="s">
        <v>198</v>
      </c>
      <c r="E175">
        <v>529</v>
      </c>
      <c r="F175" t="str">
        <f t="shared" si="4"/>
        <v>Low Income Residential</v>
      </c>
      <c r="G175">
        <f t="shared" si="5"/>
        <v>19</v>
      </c>
    </row>
    <row r="176" spans="1:7" ht="15">
      <c r="A176" t="s">
        <v>218</v>
      </c>
      <c r="B176" s="142">
        <v>45381</v>
      </c>
      <c r="C176" t="s">
        <v>181</v>
      </c>
      <c r="D176" t="s">
        <v>201</v>
      </c>
      <c r="E176">
        <v>40</v>
      </c>
      <c r="F176" t="str">
        <f t="shared" si="4"/>
        <v>Medium C&amp;I</v>
      </c>
      <c r="G176">
        <f t="shared" si="5"/>
        <v>19</v>
      </c>
    </row>
    <row r="177" spans="1:7" ht="15">
      <c r="A177" t="s">
        <v>218</v>
      </c>
      <c r="B177" s="142">
        <v>45381</v>
      </c>
      <c r="C177" t="s">
        <v>181</v>
      </c>
      <c r="D177" t="s">
        <v>200</v>
      </c>
      <c r="E177">
        <v>151</v>
      </c>
      <c r="F177" t="str">
        <f t="shared" si="4"/>
        <v>Small C&amp;I</v>
      </c>
      <c r="G177">
        <f t="shared" si="5"/>
        <v>19</v>
      </c>
    </row>
    <row r="178" spans="1:7" ht="15">
      <c r="A178" t="s">
        <v>218</v>
      </c>
      <c r="B178" s="142">
        <v>45381</v>
      </c>
      <c r="C178" t="s">
        <v>181</v>
      </c>
      <c r="D178" t="s">
        <v>202</v>
      </c>
      <c r="E178">
        <v>13</v>
      </c>
      <c r="F178" t="str">
        <f t="shared" si="4"/>
        <v>Large C&amp;I</v>
      </c>
      <c r="G178">
        <f t="shared" si="5"/>
        <v>19</v>
      </c>
    </row>
    <row r="179" spans="1:7" ht="15">
      <c r="A179" t="s">
        <v>219</v>
      </c>
      <c r="B179" s="142">
        <v>45381</v>
      </c>
      <c r="C179" t="s">
        <v>186</v>
      </c>
      <c r="D179" t="s">
        <v>202</v>
      </c>
      <c r="E179">
        <v>773433</v>
      </c>
      <c r="F179" t="str">
        <f t="shared" si="4"/>
        <v>Large C&amp;I</v>
      </c>
      <c r="G179">
        <f t="shared" si="5"/>
        <v>20</v>
      </c>
    </row>
    <row r="180" spans="1:7" ht="15">
      <c r="A180" t="s">
        <v>219</v>
      </c>
      <c r="B180" s="142">
        <v>45381</v>
      </c>
      <c r="C180" t="s">
        <v>186</v>
      </c>
      <c r="D180" t="s">
        <v>200</v>
      </c>
      <c r="E180">
        <v>4900255</v>
      </c>
      <c r="F180" t="str">
        <f t="shared" si="4"/>
        <v>Small C&amp;I</v>
      </c>
      <c r="G180">
        <f t="shared" si="5"/>
        <v>20</v>
      </c>
    </row>
    <row r="181" spans="1:7" ht="15">
      <c r="A181" t="s">
        <v>219</v>
      </c>
      <c r="B181" s="142">
        <v>45381</v>
      </c>
      <c r="C181" t="s">
        <v>181</v>
      </c>
      <c r="D181" t="s">
        <v>220</v>
      </c>
      <c r="E181">
        <v>721</v>
      </c>
      <c r="F181" t="str">
        <f t="shared" si="4"/>
        <v>HER</v>
      </c>
      <c r="G181">
        <f t="shared" si="5"/>
        <v>20</v>
      </c>
    </row>
    <row r="182" spans="1:7" ht="15">
      <c r="A182" t="s">
        <v>219</v>
      </c>
      <c r="B182" s="142">
        <v>45381</v>
      </c>
      <c r="C182" t="s">
        <v>181</v>
      </c>
      <c r="D182" t="s">
        <v>195</v>
      </c>
      <c r="E182">
        <v>71419843</v>
      </c>
      <c r="F182" t="str">
        <f t="shared" si="4"/>
        <v>Residential</v>
      </c>
      <c r="G182">
        <f t="shared" si="5"/>
        <v>20</v>
      </c>
    </row>
    <row r="183" spans="1:7" ht="15">
      <c r="A183" t="s">
        <v>219</v>
      </c>
      <c r="B183" s="142">
        <v>45381</v>
      </c>
      <c r="C183" t="s">
        <v>181</v>
      </c>
      <c r="D183" t="s">
        <v>198</v>
      </c>
      <c r="E183">
        <v>10928336</v>
      </c>
      <c r="F183" t="str">
        <f t="shared" si="4"/>
        <v>Low Income Residential</v>
      </c>
      <c r="G183">
        <f t="shared" si="5"/>
        <v>20</v>
      </c>
    </row>
    <row r="184" spans="1:7" ht="15">
      <c r="A184" t="s">
        <v>219</v>
      </c>
      <c r="B184" s="142">
        <v>45381</v>
      </c>
      <c r="C184" t="s">
        <v>181</v>
      </c>
      <c r="D184" t="s">
        <v>200</v>
      </c>
      <c r="E184">
        <v>9592907</v>
      </c>
      <c r="F184" t="str">
        <f t="shared" si="4"/>
        <v>Small C&amp;I</v>
      </c>
      <c r="G184">
        <f t="shared" si="5"/>
        <v>20</v>
      </c>
    </row>
    <row r="185" spans="1:7" ht="15">
      <c r="A185" t="s">
        <v>219</v>
      </c>
      <c r="B185" s="142">
        <v>45381</v>
      </c>
      <c r="C185" t="s">
        <v>181</v>
      </c>
      <c r="D185" t="s">
        <v>202</v>
      </c>
      <c r="E185">
        <v>33644000</v>
      </c>
      <c r="F185" t="str">
        <f t="shared" si="4"/>
        <v>Large C&amp;I</v>
      </c>
      <c r="G185">
        <f t="shared" si="5"/>
        <v>20</v>
      </c>
    </row>
    <row r="186" spans="1:7" ht="15">
      <c r="A186" t="s">
        <v>219</v>
      </c>
      <c r="B186" s="142">
        <v>45381</v>
      </c>
      <c r="C186" t="s">
        <v>186</v>
      </c>
      <c r="D186" t="s">
        <v>195</v>
      </c>
      <c r="E186">
        <v>17445377</v>
      </c>
      <c r="F186" t="str">
        <f t="shared" si="4"/>
        <v>Residential</v>
      </c>
      <c r="G186">
        <f t="shared" si="5"/>
        <v>20</v>
      </c>
    </row>
    <row r="187" spans="1:7" ht="15">
      <c r="A187" t="s">
        <v>219</v>
      </c>
      <c r="B187" s="142">
        <v>45381</v>
      </c>
      <c r="C187" t="s">
        <v>186</v>
      </c>
      <c r="D187" t="s">
        <v>198</v>
      </c>
      <c r="E187">
        <v>1836199</v>
      </c>
      <c r="F187" t="str">
        <f t="shared" si="4"/>
        <v>Low Income Residential</v>
      </c>
      <c r="G187">
        <f t="shared" si="5"/>
        <v>20</v>
      </c>
    </row>
    <row r="188" spans="1:7" ht="15">
      <c r="A188" t="s">
        <v>219</v>
      </c>
      <c r="B188" s="142">
        <v>45381</v>
      </c>
      <c r="C188" t="s">
        <v>181</v>
      </c>
      <c r="D188" t="s">
        <v>201</v>
      </c>
      <c r="E188">
        <v>9776692</v>
      </c>
      <c r="F188" t="str">
        <f t="shared" si="4"/>
        <v>Medium C&amp;I</v>
      </c>
      <c r="G188">
        <f t="shared" si="5"/>
        <v>20</v>
      </c>
    </row>
    <row r="189" spans="1:7" ht="15">
      <c r="A189" t="s">
        <v>219</v>
      </c>
      <c r="B189" s="142">
        <v>45381</v>
      </c>
      <c r="C189" t="s">
        <v>186</v>
      </c>
      <c r="D189" t="s">
        <v>201</v>
      </c>
      <c r="E189">
        <v>2319071</v>
      </c>
      <c r="F189" t="str">
        <f t="shared" si="4"/>
        <v>Medium C&amp;I</v>
      </c>
      <c r="G189">
        <f t="shared" si="5"/>
        <v>20</v>
      </c>
    </row>
    <row r="190" spans="1:7" ht="15">
      <c r="A190" t="s">
        <v>219</v>
      </c>
      <c r="B190" s="142">
        <v>45381</v>
      </c>
      <c r="C190" t="s">
        <v>186</v>
      </c>
      <c r="D190" t="s">
        <v>220</v>
      </c>
      <c r="E190">
        <v>0</v>
      </c>
      <c r="F190" t="str">
        <f t="shared" si="4"/>
        <v>HER</v>
      </c>
      <c r="G190">
        <f t="shared" si="5"/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691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5" customWidth="1"/>
    <col min="15" max="15" width="25.5714285714286" customWidth="1"/>
    <col min="16" max="16" width="2.71428571428571" style="145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3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3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50844263.25</v>
      </c>
      <c r="S7">
        <v>646093.59999999998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8614164.9800000004</v>
      </c>
      <c r="S8">
        <v>11544.84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15003893.139999999</v>
      </c>
      <c r="S9">
        <v>98310.409999999989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17340259.18</v>
      </c>
      <c r="S10">
        <v>98880.699999999997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28859739.979999997</v>
      </c>
      <c r="S11">
        <v>110082.42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5">
        <v>126617.97</v>
      </c>
      <c r="G2060">
        <v>-430.51999999999998</v>
      </c>
      <c r="H2060">
        <v>0</v>
      </c>
      <c r="I2060">
        <v>0</v>
      </c>
      <c r="J2060">
        <v>0</v>
      </c>
      <c r="K2060" s="425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5">
        <v>2659.48</v>
      </c>
      <c r="G2064">
        <v>-9.0399999999999991</v>
      </c>
      <c r="H2064">
        <v>0</v>
      </c>
      <c r="I2064">
        <v>0</v>
      </c>
      <c r="J2064">
        <v>0</v>
      </c>
      <c r="K2064" s="425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5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5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5">
        <v>98019.5</v>
      </c>
      <c r="G2067">
        <v>-117.63</v>
      </c>
      <c r="H2067">
        <v>0</v>
      </c>
      <c r="I2067">
        <v>0</v>
      </c>
      <c r="J2067">
        <v>0</v>
      </c>
      <c r="K2067" s="425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5">
        <v>726220.94999999995</v>
      </c>
      <c r="G2068" s="425">
        <v>-9803.1200000000008</v>
      </c>
      <c r="H2068">
        <v>0</v>
      </c>
      <c r="I2068">
        <v>0</v>
      </c>
      <c r="J2068">
        <v>0</v>
      </c>
      <c r="K2068" s="425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5">
        <v>11204.610000000001</v>
      </c>
      <c r="G2069">
        <v>-151.31</v>
      </c>
      <c r="H2069">
        <v>0</v>
      </c>
      <c r="I2069">
        <v>0</v>
      </c>
      <c r="J2069">
        <v>0</v>
      </c>
      <c r="K2069" s="425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5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5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5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5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5">
        <v>11175917.24</v>
      </c>
      <c r="G2075" s="425">
        <v>-37942.900000000001</v>
      </c>
      <c r="H2075">
        <v>0</v>
      </c>
      <c r="I2075">
        <v>0</v>
      </c>
      <c r="J2075">
        <v>0</v>
      </c>
      <c r="K2075" s="425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5">
        <v>11652.16</v>
      </c>
      <c r="G2077">
        <v>-39.640000000000001</v>
      </c>
      <c r="H2077">
        <v>0</v>
      </c>
      <c r="I2077">
        <v>0</v>
      </c>
      <c r="J2077">
        <v>0</v>
      </c>
      <c r="K2077" s="425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5">
        <v>255113.62</v>
      </c>
      <c r="G2078">
        <v>-867.36000000000001</v>
      </c>
      <c r="H2078">
        <v>0</v>
      </c>
      <c r="I2078">
        <v>0</v>
      </c>
      <c r="J2078">
        <v>0</v>
      </c>
      <c r="K2078" s="425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5">
        <v>1499530.3600000001</v>
      </c>
      <c r="G2079" s="425">
        <v>-5097.96</v>
      </c>
      <c r="H2079">
        <v>0</v>
      </c>
      <c r="I2079">
        <v>0</v>
      </c>
      <c r="J2079">
        <v>0</v>
      </c>
      <c r="K2079" s="425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5">
        <v>13906210.859999999</v>
      </c>
      <c r="G2080" s="425">
        <v>-16686.970000000001</v>
      </c>
      <c r="H2080">
        <v>0</v>
      </c>
      <c r="I2080">
        <v>0</v>
      </c>
      <c r="J2080">
        <v>0</v>
      </c>
      <c r="K2080" s="425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5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5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5">
        <v>490988.81</v>
      </c>
      <c r="G2082">
        <v>-589.17999999999995</v>
      </c>
      <c r="H2082">
        <v>0</v>
      </c>
      <c r="I2082">
        <v>0</v>
      </c>
      <c r="J2082">
        <v>0</v>
      </c>
      <c r="K2082" s="425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5">
        <v>26557676.02</v>
      </c>
      <c r="G2083" s="425">
        <v>-31869.459999999999</v>
      </c>
      <c r="H2083">
        <v>0</v>
      </c>
      <c r="I2083">
        <v>0</v>
      </c>
      <c r="J2083">
        <v>0</v>
      </c>
      <c r="K2083" s="425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5">
        <v>49982229.689999998</v>
      </c>
      <c r="G2084" s="425">
        <v>-674987.67000000004</v>
      </c>
      <c r="H2084">
        <v>0</v>
      </c>
      <c r="I2084">
        <v>0</v>
      </c>
      <c r="J2084">
        <v>0</v>
      </c>
      <c r="K2084" s="425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5">
        <v>8944269.6999999993</v>
      </c>
      <c r="G2085" s="425">
        <v>-120827.25999999999</v>
      </c>
      <c r="H2085">
        <v>0</v>
      </c>
      <c r="I2085">
        <v>0</v>
      </c>
      <c r="J2085">
        <v>0</v>
      </c>
      <c r="K2085" s="425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5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5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5">
        <v>3608.5599999999999</v>
      </c>
      <c r="G2087">
        <v>-12.27</v>
      </c>
      <c r="H2087">
        <v>0</v>
      </c>
      <c r="I2087">
        <v>0</v>
      </c>
      <c r="J2087">
        <v>0</v>
      </c>
      <c r="K2087" s="425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5">
        <v>219886.32000000001</v>
      </c>
      <c r="G2090">
        <v>-749.12</v>
      </c>
      <c r="H2090">
        <v>0</v>
      </c>
      <c r="I2090">
        <v>0</v>
      </c>
      <c r="J2090">
        <v>0</v>
      </c>
      <c r="K2090" s="425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5">
        <v>253524.28</v>
      </c>
      <c r="G2091">
        <v>-861.83000000000004</v>
      </c>
      <c r="H2091">
        <v>0</v>
      </c>
      <c r="I2091">
        <v>0</v>
      </c>
      <c r="J2091">
        <v>0</v>
      </c>
      <c r="K2091" s="425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5">
        <v>646139.26000000001</v>
      </c>
      <c r="G2093" s="425">
        <v>-2196.4699999999998</v>
      </c>
      <c r="H2093">
        <v>0</v>
      </c>
      <c r="I2093">
        <v>0</v>
      </c>
      <c r="J2093">
        <v>0</v>
      </c>
      <c r="K2093" s="425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5">
        <v>2175</v>
      </c>
      <c r="G2094">
        <v>-7.3799999999999999</v>
      </c>
      <c r="H2094">
        <v>0</v>
      </c>
      <c r="I2094">
        <v>0</v>
      </c>
      <c r="J2094">
        <v>0</v>
      </c>
      <c r="K2094" s="425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5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5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5">
        <v>74600.520000000004</v>
      </c>
      <c r="G2096">
        <v>-253.84</v>
      </c>
      <c r="H2096">
        <v>0</v>
      </c>
      <c r="I2096">
        <v>0</v>
      </c>
      <c r="J2096">
        <v>0</v>
      </c>
      <c r="K2096" s="425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5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5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5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5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5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5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5">
        <v>1145383.4299999999</v>
      </c>
      <c r="G2100" s="425">
        <v>-1374.46</v>
      </c>
      <c r="H2100">
        <v>0</v>
      </c>
      <c r="I2100">
        <v>0</v>
      </c>
      <c r="J2100">
        <v>0</v>
      </c>
      <c r="K2100" s="425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5">
        <v>2411145.4399999999</v>
      </c>
      <c r="G2101" s="425">
        <v>-32610.610000000001</v>
      </c>
      <c r="H2101">
        <v>0</v>
      </c>
      <c r="I2101">
        <v>0</v>
      </c>
      <c r="J2101">
        <v>0</v>
      </c>
      <c r="K2101" s="425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5">
        <v>527035.85999999999</v>
      </c>
      <c r="G2102" s="425">
        <v>-7134.5100000000002</v>
      </c>
      <c r="H2102">
        <v>0</v>
      </c>
      <c r="I2102">
        <v>0</v>
      </c>
      <c r="J2102">
        <v>0</v>
      </c>
      <c r="K2102" s="425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9">
        <v>4</v>
      </c>
      <c r="D2376" s="429">
        <v>201</v>
      </c>
      <c r="E2376" s="429" t="s">
        <v>248</v>
      </c>
      <c r="F2376" s="430">
        <v>175561.20999999999</v>
      </c>
      <c r="G2376" s="430">
        <v>-4617.3000000000002</v>
      </c>
      <c r="H2376" s="430">
        <v>0</v>
      </c>
      <c r="I2376" s="430">
        <v>0</v>
      </c>
      <c r="J2376" s="430">
        <v>0</v>
      </c>
      <c r="K2376" s="430">
        <v>170943.91</v>
      </c>
      <c r="L2376" t="str">
        <f t="shared" si="55"/>
        <v>3-Small C&amp;I</v>
      </c>
      <c r="M2376"/>
      <c r="O2376" s="145"/>
      <c r="P2376"/>
    </row>
    <row r="2377" spans="1:16" ht="15">
      <c r="A2377">
        <v>2023</v>
      </c>
      <c r="B2377">
        <v>9</v>
      </c>
      <c r="C2377" s="429">
        <v>4</v>
      </c>
      <c r="D2377" s="429">
        <v>201</v>
      </c>
      <c r="E2377" s="429" t="s">
        <v>253</v>
      </c>
      <c r="F2377" s="430">
        <v>110.73999999999999</v>
      </c>
      <c r="G2377" s="430">
        <v>-2.9300000000000002</v>
      </c>
      <c r="H2377" s="430">
        <v>0</v>
      </c>
      <c r="I2377" s="430">
        <v>0</v>
      </c>
      <c r="J2377" s="430">
        <v>0</v>
      </c>
      <c r="K2377" s="430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5">
      <c r="A2378">
        <v>2023</v>
      </c>
      <c r="B2378">
        <v>9</v>
      </c>
      <c r="C2378" s="429">
        <v>4</v>
      </c>
      <c r="D2378" s="429">
        <v>201</v>
      </c>
      <c r="E2378" s="429" t="s">
        <v>255</v>
      </c>
      <c r="F2378" s="430">
        <v>32.969999999999999</v>
      </c>
      <c r="G2378" s="430">
        <v>-0.87</v>
      </c>
      <c r="H2378" s="430">
        <v>0</v>
      </c>
      <c r="I2378" s="430">
        <v>0</v>
      </c>
      <c r="J2378" s="430">
        <v>0</v>
      </c>
      <c r="K2378" s="430">
        <v>32.100000000000001</v>
      </c>
      <c r="L2378" t="str">
        <f t="shared" si="56"/>
        <v>3-Small C&amp;I</v>
      </c>
      <c r="M2378"/>
      <c r="O2378" s="145"/>
      <c r="P2378"/>
    </row>
    <row r="2379" spans="1:16" ht="15">
      <c r="A2379">
        <v>2023</v>
      </c>
      <c r="B2379">
        <v>9</v>
      </c>
      <c r="C2379" s="429">
        <v>4</v>
      </c>
      <c r="D2379" s="429">
        <v>201</v>
      </c>
      <c r="E2379" s="429" t="s">
        <v>260</v>
      </c>
      <c r="F2379" s="430">
        <v>439.12</v>
      </c>
      <c r="G2379" s="430">
        <v>-11.539999999999999</v>
      </c>
      <c r="H2379" s="430">
        <v>0</v>
      </c>
      <c r="I2379" s="430">
        <v>0</v>
      </c>
      <c r="J2379" s="430">
        <v>0</v>
      </c>
      <c r="K2379" s="430">
        <v>427.57999999999998</v>
      </c>
      <c r="L2379" t="str">
        <f t="shared" si="56"/>
        <v>3-Small C&amp;I</v>
      </c>
      <c r="M2379"/>
      <c r="O2379" s="145"/>
      <c r="P2379"/>
    </row>
    <row r="2380" spans="1:16" ht="15">
      <c r="A2380">
        <v>2023</v>
      </c>
      <c r="B2380">
        <v>9</v>
      </c>
      <c r="C2380" s="429">
        <v>4</v>
      </c>
      <c r="D2380" s="429">
        <v>201</v>
      </c>
      <c r="E2380" s="429" t="s">
        <v>266</v>
      </c>
      <c r="F2380" s="430">
        <v>3213.9299999999998</v>
      </c>
      <c r="G2380" s="430">
        <v>-84.510000000000005</v>
      </c>
      <c r="H2380" s="430">
        <v>0</v>
      </c>
      <c r="I2380" s="430">
        <v>0</v>
      </c>
      <c r="J2380" s="430">
        <v>0</v>
      </c>
      <c r="K2380" s="430">
        <v>3129.4200000000001</v>
      </c>
      <c r="L2380" t="str">
        <f t="shared" si="56"/>
        <v>3-Small C&amp;I</v>
      </c>
      <c r="M2380"/>
      <c r="O2380" s="145"/>
      <c r="P2380"/>
    </row>
    <row r="2381" spans="1:16" ht="15">
      <c r="A2381">
        <v>2023</v>
      </c>
      <c r="B2381">
        <v>9</v>
      </c>
      <c r="C2381" s="429">
        <v>4</v>
      </c>
      <c r="D2381" s="429">
        <v>201</v>
      </c>
      <c r="E2381" s="429" t="s">
        <v>268</v>
      </c>
      <c r="F2381" s="430">
        <v>112710.5</v>
      </c>
      <c r="G2381" s="430">
        <v>-439.57999999999998</v>
      </c>
      <c r="H2381" s="430">
        <v>0</v>
      </c>
      <c r="I2381" s="430">
        <v>0</v>
      </c>
      <c r="J2381" s="430">
        <v>0</v>
      </c>
      <c r="K2381" s="430">
        <v>112270.92</v>
      </c>
      <c r="L2381" t="str">
        <f t="shared" si="56"/>
        <v>4-Medium C&amp;I</v>
      </c>
      <c r="M2381"/>
      <c r="O2381" s="145"/>
      <c r="P2381"/>
    </row>
    <row r="2382" spans="1:16" ht="15">
      <c r="A2382">
        <v>2023</v>
      </c>
      <c r="B2382">
        <v>9</v>
      </c>
      <c r="C2382" s="429">
        <v>4</v>
      </c>
      <c r="D2382" s="429">
        <v>201</v>
      </c>
      <c r="E2382" s="429" t="s">
        <v>271</v>
      </c>
      <c r="F2382" s="430">
        <v>141.08000000000001</v>
      </c>
      <c r="G2382" s="430">
        <v>-0.55000000000000004</v>
      </c>
      <c r="H2382" s="430">
        <v>0</v>
      </c>
      <c r="I2382" s="430">
        <v>0</v>
      </c>
      <c r="J2382" s="430">
        <v>0</v>
      </c>
      <c r="K2382" s="430">
        <v>140.53</v>
      </c>
      <c r="L2382" t="str">
        <f t="shared" si="56"/>
        <v>4-Medium C&amp;I</v>
      </c>
      <c r="M2382"/>
      <c r="O2382" s="145"/>
      <c r="P2382"/>
    </row>
    <row r="2383" spans="1:16" ht="15">
      <c r="A2383">
        <v>2023</v>
      </c>
      <c r="B2383">
        <v>9</v>
      </c>
      <c r="C2383" s="429">
        <v>4</v>
      </c>
      <c r="D2383" s="429">
        <v>201</v>
      </c>
      <c r="E2383" s="429" t="s">
        <v>593</v>
      </c>
      <c r="F2383" s="430">
        <v>107967.47</v>
      </c>
      <c r="G2383" s="430">
        <v>-421.06999999999999</v>
      </c>
      <c r="H2383" s="430">
        <v>0</v>
      </c>
      <c r="I2383" s="430">
        <v>0</v>
      </c>
      <c r="J2383" s="430">
        <v>0</v>
      </c>
      <c r="K2383" s="430">
        <v>107546.39999999999</v>
      </c>
      <c r="L2383" t="str">
        <f t="shared" si="56"/>
        <v>5-Large C&amp;I</v>
      </c>
      <c r="M2383"/>
      <c r="O2383" s="145"/>
      <c r="P2383"/>
    </row>
    <row r="2384" spans="1:16" ht="15">
      <c r="A2384">
        <v>2023</v>
      </c>
      <c r="B2384">
        <v>9</v>
      </c>
      <c r="C2384" s="429">
        <v>4</v>
      </c>
      <c r="D2384" s="429">
        <v>201</v>
      </c>
      <c r="E2384" s="429" t="s">
        <v>245</v>
      </c>
      <c r="F2384" s="430">
        <v>1087414.8799999999</v>
      </c>
      <c r="G2384" s="430">
        <v>-21635.549999999999</v>
      </c>
      <c r="H2384" s="430">
        <v>0</v>
      </c>
      <c r="I2384" s="430">
        <v>0</v>
      </c>
      <c r="J2384" s="430">
        <v>0</v>
      </c>
      <c r="K2384" s="430">
        <v>1065779.3300000001</v>
      </c>
      <c r="L2384" t="str">
        <f t="shared" si="56"/>
        <v>1-Residential</v>
      </c>
      <c r="M2384"/>
      <c r="O2384" s="145"/>
      <c r="P2384"/>
    </row>
    <row r="2385" spans="1:16" ht="15">
      <c r="A2385">
        <v>2023</v>
      </c>
      <c r="B2385">
        <v>9</v>
      </c>
      <c r="C2385" s="429">
        <v>4</v>
      </c>
      <c r="D2385" s="429">
        <v>201</v>
      </c>
      <c r="E2385" s="429" t="s">
        <v>257</v>
      </c>
      <c r="F2385" s="430">
        <v>8445.9300000000003</v>
      </c>
      <c r="G2385" s="430">
        <v>-171.22999999999999</v>
      </c>
      <c r="H2385" s="430">
        <v>0</v>
      </c>
      <c r="I2385" s="430">
        <v>0</v>
      </c>
      <c r="J2385" s="430">
        <v>0</v>
      </c>
      <c r="K2385" s="430">
        <v>8274.7000000000007</v>
      </c>
      <c r="L2385" t="str">
        <f t="shared" si="56"/>
        <v>2-Low Income Residential</v>
      </c>
      <c r="M2385"/>
      <c r="O2385" s="145"/>
      <c r="P2385"/>
    </row>
    <row r="2386" spans="1:16" ht="15">
      <c r="A2386">
        <v>2023</v>
      </c>
      <c r="B2386">
        <v>9</v>
      </c>
      <c r="C2386" s="429">
        <v>4</v>
      </c>
      <c r="D2386" s="429">
        <v>201</v>
      </c>
      <c r="E2386" s="429" t="s">
        <v>290</v>
      </c>
      <c r="F2386" s="430">
        <v>1322.51</v>
      </c>
      <c r="G2386" s="430">
        <v>-34.789999999999999</v>
      </c>
      <c r="H2386" s="430">
        <v>0</v>
      </c>
      <c r="I2386" s="430">
        <v>0</v>
      </c>
      <c r="J2386" s="430">
        <v>0</v>
      </c>
      <c r="K2386" s="430">
        <v>1287.72</v>
      </c>
      <c r="L2386" t="str">
        <f t="shared" si="56"/>
        <v>Street</v>
      </c>
      <c r="M2386"/>
      <c r="O2386" s="145"/>
      <c r="P2386"/>
    </row>
    <row r="2387" spans="1:16" ht="15">
      <c r="A2387">
        <v>2023</v>
      </c>
      <c r="B2387">
        <v>9</v>
      </c>
      <c r="C2387" s="429">
        <v>4</v>
      </c>
      <c r="D2387" s="429">
        <v>201</v>
      </c>
      <c r="E2387" s="429" t="s">
        <v>301</v>
      </c>
      <c r="F2387" s="430">
        <v>568.53999999999996</v>
      </c>
      <c r="G2387" s="430">
        <v>-14.960000000000001</v>
      </c>
      <c r="H2387" s="430">
        <v>0</v>
      </c>
      <c r="I2387" s="430">
        <v>0</v>
      </c>
      <c r="J2387" s="430">
        <v>0</v>
      </c>
      <c r="K2387" s="430">
        <v>553.58000000000004</v>
      </c>
      <c r="L2387" t="str">
        <f t="shared" si="56"/>
        <v>Street</v>
      </c>
      <c r="M2387"/>
      <c r="O2387" s="145"/>
      <c r="P2387"/>
    </row>
    <row r="2388" spans="1:16" ht="15">
      <c r="A2388">
        <v>2023</v>
      </c>
      <c r="B2388">
        <v>9</v>
      </c>
      <c r="C2388" s="429">
        <v>4</v>
      </c>
      <c r="D2388" s="429">
        <v>201</v>
      </c>
      <c r="E2388" s="429" t="s">
        <v>305</v>
      </c>
      <c r="F2388" s="430">
        <v>2.1000000000000001</v>
      </c>
      <c r="G2388" s="430">
        <v>-0.059999999999999998</v>
      </c>
      <c r="H2388" s="430">
        <v>0</v>
      </c>
      <c r="I2388" s="430">
        <v>0</v>
      </c>
      <c r="J2388" s="430">
        <v>0</v>
      </c>
      <c r="K2388" s="430">
        <v>2.04</v>
      </c>
      <c r="L2388" t="str">
        <f t="shared" si="56"/>
        <v>Street</v>
      </c>
      <c r="M2388"/>
      <c r="O2388" s="145"/>
      <c r="P2388"/>
    </row>
    <row r="2389" spans="1:16" ht="15">
      <c r="A2389">
        <v>2023</v>
      </c>
      <c r="B2389">
        <v>9</v>
      </c>
      <c r="C2389" s="429">
        <v>4</v>
      </c>
      <c r="D2389" s="429">
        <v>201</v>
      </c>
      <c r="E2389" s="429" t="s">
        <v>248</v>
      </c>
      <c r="F2389" s="430">
        <v>79389.940000000002</v>
      </c>
      <c r="G2389" s="430">
        <v>-2087.9899999999998</v>
      </c>
      <c r="H2389" s="430">
        <v>0</v>
      </c>
      <c r="I2389" s="430">
        <v>0</v>
      </c>
      <c r="J2389" s="430">
        <v>0</v>
      </c>
      <c r="K2389" s="430">
        <v>77301.949999999997</v>
      </c>
      <c r="L2389" t="str">
        <f t="shared" si="56"/>
        <v>3-Small C&amp;I</v>
      </c>
      <c r="M2389"/>
      <c r="O2389" s="145"/>
      <c r="P2389"/>
    </row>
    <row r="2390" spans="1:16" ht="15">
      <c r="A2390">
        <v>2023</v>
      </c>
      <c r="B2390">
        <v>9</v>
      </c>
      <c r="C2390" s="429">
        <v>4</v>
      </c>
      <c r="D2390" s="429">
        <v>201</v>
      </c>
      <c r="E2390" s="429" t="s">
        <v>260</v>
      </c>
      <c r="F2390" s="430">
        <v>194.80000000000001</v>
      </c>
      <c r="G2390" s="430">
        <v>-5.1200000000000001</v>
      </c>
      <c r="H2390" s="430">
        <v>0</v>
      </c>
      <c r="I2390" s="430">
        <v>0</v>
      </c>
      <c r="J2390" s="430">
        <v>0</v>
      </c>
      <c r="K2390" s="430">
        <v>189.68000000000001</v>
      </c>
      <c r="L2390" t="str">
        <f t="shared" si="56"/>
        <v>3-Small C&amp;I</v>
      </c>
      <c r="M2390"/>
      <c r="O2390" s="145"/>
      <c r="P2390"/>
    </row>
    <row r="2391" spans="1:16" ht="15">
      <c r="A2391">
        <v>2023</v>
      </c>
      <c r="B2391">
        <v>9</v>
      </c>
      <c r="C2391" s="429">
        <v>4</v>
      </c>
      <c r="D2391" s="429">
        <v>201</v>
      </c>
      <c r="E2391" s="429" t="s">
        <v>266</v>
      </c>
      <c r="F2391" s="430">
        <v>659.83000000000004</v>
      </c>
      <c r="G2391" s="430">
        <v>-17.350000000000001</v>
      </c>
      <c r="H2391" s="430">
        <v>0</v>
      </c>
      <c r="I2391" s="430">
        <v>0</v>
      </c>
      <c r="J2391" s="430">
        <v>0</v>
      </c>
      <c r="K2391" s="430">
        <v>642.48000000000002</v>
      </c>
      <c r="L2391" t="str">
        <f t="shared" si="56"/>
        <v>3-Small C&amp;I</v>
      </c>
      <c r="M2391"/>
      <c r="O2391" s="145"/>
      <c r="P2391"/>
    </row>
    <row r="2392" spans="1:16" ht="15">
      <c r="A2392">
        <v>2023</v>
      </c>
      <c r="B2392">
        <v>9</v>
      </c>
      <c r="C2392" s="429">
        <v>4</v>
      </c>
      <c r="D2392" s="429">
        <v>201</v>
      </c>
      <c r="E2392" s="429" t="s">
        <v>268</v>
      </c>
      <c r="F2392" s="430">
        <v>70315.149999999994</v>
      </c>
      <c r="G2392" s="430">
        <v>-274.22000000000003</v>
      </c>
      <c r="H2392" s="430">
        <v>0</v>
      </c>
      <c r="I2392" s="430">
        <v>0</v>
      </c>
      <c r="J2392" s="430">
        <v>0</v>
      </c>
      <c r="K2392" s="430">
        <v>70040.929999999993</v>
      </c>
      <c r="L2392" t="str">
        <f t="shared" si="56"/>
        <v>4-Medium C&amp;I</v>
      </c>
      <c r="M2392"/>
      <c r="O2392" s="145"/>
      <c r="P2392"/>
    </row>
    <row r="2393" spans="1:16" ht="15">
      <c r="A2393">
        <v>2023</v>
      </c>
      <c r="B2393">
        <v>9</v>
      </c>
      <c r="C2393" s="429">
        <v>4</v>
      </c>
      <c r="D2393" s="429">
        <v>201</v>
      </c>
      <c r="E2393" s="429" t="s">
        <v>245</v>
      </c>
      <c r="F2393" s="430">
        <v>168592.17000000001</v>
      </c>
      <c r="G2393" s="430">
        <v>-3355.0300000000002</v>
      </c>
      <c r="H2393" s="430">
        <v>0</v>
      </c>
      <c r="I2393" s="430">
        <v>0</v>
      </c>
      <c r="J2393" s="430">
        <v>0</v>
      </c>
      <c r="K2393" s="430">
        <v>165237.14000000001</v>
      </c>
      <c r="L2393" t="str">
        <f t="shared" si="56"/>
        <v>1-Residential</v>
      </c>
      <c r="M2393"/>
      <c r="O2393" s="145"/>
      <c r="P2393"/>
    </row>
    <row r="2394" spans="1:16" ht="15">
      <c r="A2394">
        <v>2023</v>
      </c>
      <c r="B2394">
        <v>9</v>
      </c>
      <c r="C2394" s="429">
        <v>4</v>
      </c>
      <c r="D2394" s="429">
        <v>201</v>
      </c>
      <c r="E2394" s="429" t="s">
        <v>257</v>
      </c>
      <c r="F2394" s="430">
        <v>79.549999999999997</v>
      </c>
      <c r="G2394" s="430">
        <v>-1.5800000000000001</v>
      </c>
      <c r="H2394" s="430">
        <v>0</v>
      </c>
      <c r="I2394" s="430">
        <v>0</v>
      </c>
      <c r="J2394" s="430">
        <v>0</v>
      </c>
      <c r="K2394" s="430">
        <v>77.969999999999999</v>
      </c>
      <c r="L2394" t="str">
        <f t="shared" si="56"/>
        <v>2-Low Income Residential</v>
      </c>
      <c r="M2394"/>
      <c r="O2394" s="145"/>
      <c r="P2394"/>
    </row>
    <row r="2395" spans="1:16" ht="15">
      <c r="A2395">
        <v>2023</v>
      </c>
      <c r="B2395">
        <v>9</v>
      </c>
      <c r="C2395" s="431">
        <v>5</v>
      </c>
      <c r="D2395" s="431">
        <v>201</v>
      </c>
      <c r="E2395" s="431" t="s">
        <v>248</v>
      </c>
      <c r="F2395" s="432">
        <v>11627110.6</v>
      </c>
      <c r="G2395" s="432">
        <v>-305056.02000000002</v>
      </c>
      <c r="H2395" s="432">
        <v>0</v>
      </c>
      <c r="I2395" s="432">
        <v>0</v>
      </c>
      <c r="J2395" s="432">
        <v>0</v>
      </c>
      <c r="K2395" s="432">
        <v>11322054.58</v>
      </c>
      <c r="L2395" t="str">
        <f t="shared" si="56"/>
        <v>3-Small C&amp;I</v>
      </c>
      <c r="M2395"/>
      <c r="O2395" s="145"/>
      <c r="P2395"/>
    </row>
    <row r="2396" spans="1:16" ht="15">
      <c r="A2396">
        <v>2023</v>
      </c>
      <c r="B2396">
        <v>9</v>
      </c>
      <c r="C2396" s="431">
        <v>5</v>
      </c>
      <c r="D2396" s="431">
        <v>201</v>
      </c>
      <c r="E2396" s="431" t="s">
        <v>253</v>
      </c>
      <c r="F2396" s="432">
        <v>682.65999999999997</v>
      </c>
      <c r="G2396" s="432">
        <v>-17.960000000000001</v>
      </c>
      <c r="H2396" s="432">
        <v>0</v>
      </c>
      <c r="I2396" s="432">
        <v>0</v>
      </c>
      <c r="J2396" s="432">
        <v>0</v>
      </c>
      <c r="K2396" s="432">
        <v>664.70000000000005</v>
      </c>
      <c r="L2396" t="str">
        <f t="shared" si="56"/>
        <v>3-Small C&amp;I</v>
      </c>
      <c r="M2396"/>
      <c r="O2396" s="145"/>
      <c r="P2396"/>
    </row>
    <row r="2397" spans="1:16" ht="15">
      <c r="A2397">
        <v>2023</v>
      </c>
      <c r="B2397">
        <v>9</v>
      </c>
      <c r="C2397" s="431">
        <v>5</v>
      </c>
      <c r="D2397" s="431">
        <v>201</v>
      </c>
      <c r="E2397" s="431" t="s">
        <v>255</v>
      </c>
      <c r="F2397" s="432">
        <v>12373.389999999999</v>
      </c>
      <c r="G2397" s="432">
        <v>-325</v>
      </c>
      <c r="H2397" s="432">
        <v>0</v>
      </c>
      <c r="I2397" s="432">
        <v>0</v>
      </c>
      <c r="J2397" s="432">
        <v>0</v>
      </c>
      <c r="K2397" s="432">
        <v>12048.389999999999</v>
      </c>
      <c r="L2397" t="str">
        <f t="shared" si="56"/>
        <v>3-Small C&amp;I</v>
      </c>
      <c r="M2397"/>
      <c r="O2397" s="145"/>
      <c r="P2397"/>
    </row>
    <row r="2398" spans="1:16" ht="15">
      <c r="A2398">
        <v>2023</v>
      </c>
      <c r="B2398">
        <v>9</v>
      </c>
      <c r="C2398" s="431">
        <v>5</v>
      </c>
      <c r="D2398" s="431">
        <v>201</v>
      </c>
      <c r="E2398" s="431" t="s">
        <v>260</v>
      </c>
      <c r="F2398" s="432">
        <v>148871.60999999999</v>
      </c>
      <c r="G2398" s="432">
        <v>-3914.5799999999999</v>
      </c>
      <c r="H2398" s="432">
        <v>0</v>
      </c>
      <c r="I2398" s="432">
        <v>0</v>
      </c>
      <c r="J2398" s="432">
        <v>0</v>
      </c>
      <c r="K2398" s="432">
        <v>144957.03</v>
      </c>
      <c r="L2398" t="str">
        <f t="shared" si="56"/>
        <v>3-Small C&amp;I</v>
      </c>
      <c r="M2398"/>
      <c r="O2398" s="145"/>
      <c r="P2398"/>
    </row>
    <row r="2399" spans="1:16" ht="15">
      <c r="A2399">
        <v>2023</v>
      </c>
      <c r="B2399">
        <v>9</v>
      </c>
      <c r="C2399" s="431">
        <v>5</v>
      </c>
      <c r="D2399" s="431">
        <v>201</v>
      </c>
      <c r="E2399" s="431" t="s">
        <v>266</v>
      </c>
      <c r="F2399" s="432">
        <v>967205.88</v>
      </c>
      <c r="G2399" s="432">
        <v>-25449.48</v>
      </c>
      <c r="H2399" s="432">
        <v>0</v>
      </c>
      <c r="I2399" s="432">
        <v>0</v>
      </c>
      <c r="J2399" s="432">
        <v>0</v>
      </c>
      <c r="K2399" s="432">
        <v>941756.40000000002</v>
      </c>
      <c r="L2399" t="str">
        <f t="shared" si="56"/>
        <v>3-Small C&amp;I</v>
      </c>
      <c r="M2399"/>
      <c r="O2399" s="145"/>
      <c r="P2399"/>
    </row>
    <row r="2400" spans="1:16" ht="15">
      <c r="A2400">
        <v>2023</v>
      </c>
      <c r="B2400">
        <v>9</v>
      </c>
      <c r="C2400" s="431">
        <v>5</v>
      </c>
      <c r="D2400" s="431">
        <v>201</v>
      </c>
      <c r="E2400" s="431" t="s">
        <v>268</v>
      </c>
      <c r="F2400" s="432">
        <v>14994445.199999999</v>
      </c>
      <c r="G2400" s="432">
        <v>-58580.139999999999</v>
      </c>
      <c r="H2400" s="432">
        <v>0</v>
      </c>
      <c r="I2400" s="432">
        <v>0</v>
      </c>
      <c r="J2400" s="432">
        <v>0</v>
      </c>
      <c r="K2400" s="432">
        <v>14935865.060000001</v>
      </c>
      <c r="L2400" t="str">
        <f t="shared" si="56"/>
        <v>4-Medium C&amp;I</v>
      </c>
      <c r="M2400"/>
      <c r="O2400" s="145"/>
      <c r="P2400"/>
    </row>
    <row r="2401" spans="1:16" ht="15">
      <c r="A2401">
        <v>2023</v>
      </c>
      <c r="B2401">
        <v>9</v>
      </c>
      <c r="C2401" s="431">
        <v>5</v>
      </c>
      <c r="D2401" s="431">
        <v>201</v>
      </c>
      <c r="E2401" s="431" t="s">
        <v>271</v>
      </c>
      <c r="F2401" s="432">
        <v>669885.21999999997</v>
      </c>
      <c r="G2401" s="432">
        <v>-2598.9699999999998</v>
      </c>
      <c r="H2401" s="432">
        <v>0</v>
      </c>
      <c r="I2401" s="432">
        <v>0</v>
      </c>
      <c r="J2401" s="432">
        <v>0</v>
      </c>
      <c r="K2401" s="432">
        <v>667286.25</v>
      </c>
      <c r="L2401" t="str">
        <f t="shared" si="56"/>
        <v>4-Medium C&amp;I</v>
      </c>
      <c r="M2401"/>
      <c r="O2401" s="145"/>
      <c r="P2401"/>
    </row>
    <row r="2402" spans="1:16" ht="15">
      <c r="A2402">
        <v>2023</v>
      </c>
      <c r="B2402">
        <v>9</v>
      </c>
      <c r="C2402" s="431">
        <v>5</v>
      </c>
      <c r="D2402" s="431">
        <v>201</v>
      </c>
      <c r="E2402" s="431" t="s">
        <v>274</v>
      </c>
      <c r="F2402" s="432">
        <v>465207.84000000003</v>
      </c>
      <c r="G2402" s="432">
        <v>-1814.28</v>
      </c>
      <c r="H2402" s="432">
        <v>0</v>
      </c>
      <c r="I2402" s="432">
        <v>0</v>
      </c>
      <c r="J2402" s="432">
        <v>0</v>
      </c>
      <c r="K2402" s="432">
        <v>463393.56</v>
      </c>
      <c r="L2402" t="str">
        <f t="shared" si="56"/>
        <v>4-Medium C&amp;I</v>
      </c>
      <c r="M2402"/>
      <c r="O2402" s="145"/>
      <c r="P2402"/>
    </row>
    <row r="2403" spans="1:16" ht="15">
      <c r="A2403">
        <v>2023</v>
      </c>
      <c r="B2403">
        <v>9</v>
      </c>
      <c r="C2403" s="431">
        <v>5</v>
      </c>
      <c r="D2403" s="431">
        <v>201</v>
      </c>
      <c r="E2403" s="431" t="s">
        <v>593</v>
      </c>
      <c r="F2403" s="432">
        <v>28947672.77</v>
      </c>
      <c r="G2403" s="432">
        <v>-112400.99000000001</v>
      </c>
      <c r="H2403" s="432">
        <v>0</v>
      </c>
      <c r="I2403" s="432">
        <v>0</v>
      </c>
      <c r="J2403" s="432">
        <v>0</v>
      </c>
      <c r="K2403" s="432">
        <v>28835271.780000001</v>
      </c>
      <c r="L2403" t="str">
        <f t="shared" si="56"/>
        <v>5-Large C&amp;I</v>
      </c>
      <c r="M2403"/>
      <c r="O2403" s="145"/>
      <c r="P2403"/>
    </row>
    <row r="2404" spans="1:16" ht="15">
      <c r="A2404">
        <v>2023</v>
      </c>
      <c r="B2404">
        <v>9</v>
      </c>
      <c r="C2404" s="431">
        <v>5</v>
      </c>
      <c r="D2404" s="431">
        <v>201</v>
      </c>
      <c r="E2404" s="431" t="s">
        <v>245</v>
      </c>
      <c r="F2404" s="432">
        <v>47614863.359999999</v>
      </c>
      <c r="G2404" s="432">
        <v>-947442.40000000002</v>
      </c>
      <c r="H2404" s="432">
        <v>0</v>
      </c>
      <c r="I2404" s="432">
        <v>0</v>
      </c>
      <c r="J2404" s="432">
        <v>0</v>
      </c>
      <c r="K2404" s="432">
        <v>46667420.960000001</v>
      </c>
      <c r="L2404" t="str">
        <f t="shared" si="56"/>
        <v>1-Residential</v>
      </c>
      <c r="M2404"/>
      <c r="O2404" s="145"/>
      <c r="P2404"/>
    </row>
    <row r="2405" spans="1:16" ht="15">
      <c r="A2405">
        <v>2023</v>
      </c>
      <c r="B2405">
        <v>9</v>
      </c>
      <c r="C2405" s="431">
        <v>5</v>
      </c>
      <c r="D2405" s="431">
        <v>201</v>
      </c>
      <c r="E2405" s="431" t="s">
        <v>257</v>
      </c>
      <c r="F2405" s="432">
        <v>7401890.1900000004</v>
      </c>
      <c r="G2405" s="432">
        <v>-147032.63</v>
      </c>
      <c r="H2405" s="432">
        <v>0</v>
      </c>
      <c r="I2405" s="432">
        <v>0</v>
      </c>
      <c r="J2405" s="432">
        <v>0</v>
      </c>
      <c r="K2405" s="432">
        <v>7254857.5599999996</v>
      </c>
      <c r="L2405" t="str">
        <f t="shared" si="56"/>
        <v>2-Low Income Residential</v>
      </c>
      <c r="M2405"/>
      <c r="O2405" s="145"/>
      <c r="P2405"/>
    </row>
    <row r="2406" spans="1:16" ht="15">
      <c r="A2406">
        <v>2023</v>
      </c>
      <c r="B2406">
        <v>9</v>
      </c>
      <c r="C2406" s="431">
        <v>5</v>
      </c>
      <c r="D2406" s="431">
        <v>201</v>
      </c>
      <c r="E2406" s="431" t="s">
        <v>290</v>
      </c>
      <c r="F2406" s="432">
        <v>89082.649999999994</v>
      </c>
      <c r="G2406" s="432">
        <v>-2342.9299999999998</v>
      </c>
      <c r="H2406" s="432">
        <v>0</v>
      </c>
      <c r="I2406" s="432">
        <v>0</v>
      </c>
      <c r="J2406" s="432">
        <v>0</v>
      </c>
      <c r="K2406" s="432">
        <v>86739.720000000001</v>
      </c>
      <c r="L2406" t="str">
        <f t="shared" si="56"/>
        <v>Street</v>
      </c>
      <c r="M2406"/>
      <c r="O2406" s="145"/>
      <c r="P2406"/>
    </row>
    <row r="2407" spans="1:16" ht="15">
      <c r="A2407">
        <v>2023</v>
      </c>
      <c r="B2407">
        <v>9</v>
      </c>
      <c r="C2407" s="431">
        <v>5</v>
      </c>
      <c r="D2407" s="431">
        <v>201</v>
      </c>
      <c r="E2407" s="431" t="s">
        <v>595</v>
      </c>
      <c r="F2407" s="432">
        <v>3506.9899999999998</v>
      </c>
      <c r="G2407" s="432">
        <v>-92.239999999999995</v>
      </c>
      <c r="H2407" s="432">
        <v>0</v>
      </c>
      <c r="I2407" s="432">
        <v>0</v>
      </c>
      <c r="J2407" s="432">
        <v>0</v>
      </c>
      <c r="K2407" s="432">
        <v>3414.75</v>
      </c>
      <c r="L2407" t="str">
        <f t="shared" si="56"/>
        <v>Street</v>
      </c>
      <c r="M2407"/>
      <c r="O2407" s="145"/>
      <c r="P2407"/>
    </row>
    <row r="2408" spans="1:16" ht="15">
      <c r="A2408">
        <v>2023</v>
      </c>
      <c r="B2408">
        <v>9</v>
      </c>
      <c r="C2408" s="431">
        <v>5</v>
      </c>
      <c r="D2408" s="431">
        <v>201</v>
      </c>
      <c r="E2408" s="431" t="s">
        <v>297</v>
      </c>
      <c r="F2408" s="432">
        <v>472.35000000000002</v>
      </c>
      <c r="G2408" s="432">
        <v>-12.42</v>
      </c>
      <c r="H2408" s="432">
        <v>0</v>
      </c>
      <c r="I2408" s="432">
        <v>0</v>
      </c>
      <c r="J2408" s="432">
        <v>0</v>
      </c>
      <c r="K2408" s="432">
        <v>459.93000000000001</v>
      </c>
      <c r="L2408" t="str">
        <f t="shared" si="56"/>
        <v>Street</v>
      </c>
      <c r="M2408"/>
      <c r="O2408" s="145"/>
      <c r="P2408"/>
    </row>
    <row r="2409" spans="1:16" ht="15">
      <c r="A2409">
        <v>2023</v>
      </c>
      <c r="B2409">
        <v>9</v>
      </c>
      <c r="C2409" s="431">
        <v>5</v>
      </c>
      <c r="D2409" s="431">
        <v>201</v>
      </c>
      <c r="E2409" s="431" t="s">
        <v>301</v>
      </c>
      <c r="F2409" s="432">
        <v>422.44999999999999</v>
      </c>
      <c r="G2409" s="432">
        <v>-11.119999999999999</v>
      </c>
      <c r="H2409" s="432">
        <v>0</v>
      </c>
      <c r="I2409" s="432">
        <v>0</v>
      </c>
      <c r="J2409" s="432">
        <v>0</v>
      </c>
      <c r="K2409" s="432">
        <v>411.32999999999998</v>
      </c>
      <c r="L2409" t="str">
        <f t="shared" si="56"/>
        <v>Street</v>
      </c>
      <c r="M2409"/>
      <c r="O2409" s="145"/>
      <c r="P2409"/>
    </row>
    <row r="2410" spans="1:16" ht="15">
      <c r="A2410">
        <v>2023</v>
      </c>
      <c r="B2410">
        <v>9</v>
      </c>
      <c r="C2410" s="431">
        <v>5</v>
      </c>
      <c r="D2410" s="431">
        <v>201</v>
      </c>
      <c r="E2410" s="431" t="s">
        <v>305</v>
      </c>
      <c r="F2410" s="432">
        <v>162000.19</v>
      </c>
      <c r="G2410" s="432">
        <v>-4276.1499999999996</v>
      </c>
      <c r="H2410" s="432">
        <v>0</v>
      </c>
      <c r="I2410" s="432">
        <v>0</v>
      </c>
      <c r="J2410" s="432">
        <v>0</v>
      </c>
      <c r="K2410" s="432">
        <v>157724.04000000001</v>
      </c>
      <c r="L2410" t="str">
        <f t="shared" si="56"/>
        <v>Street</v>
      </c>
      <c r="M2410"/>
      <c r="O2410" s="145"/>
      <c r="P2410"/>
    </row>
    <row r="2411" spans="1:16" ht="15">
      <c r="A2411">
        <v>2023</v>
      </c>
      <c r="B2411">
        <v>9</v>
      </c>
      <c r="C2411" s="431">
        <v>5</v>
      </c>
      <c r="D2411" s="431">
        <v>201</v>
      </c>
      <c r="E2411" s="431" t="s">
        <v>596</v>
      </c>
      <c r="F2411" s="432">
        <v>211354.69</v>
      </c>
      <c r="G2411" s="432">
        <v>-5558.6099999999997</v>
      </c>
      <c r="H2411" s="432">
        <v>0</v>
      </c>
      <c r="I2411" s="432">
        <v>0</v>
      </c>
      <c r="J2411" s="432">
        <v>0</v>
      </c>
      <c r="K2411" s="432">
        <v>205796.07999999999</v>
      </c>
      <c r="L2411" t="str">
        <f t="shared" si="56"/>
        <v>Street</v>
      </c>
      <c r="M2411"/>
      <c r="O2411" s="145"/>
      <c r="P2411"/>
    </row>
    <row r="2412" spans="1:16" ht="15">
      <c r="A2412">
        <v>2023</v>
      </c>
      <c r="B2412">
        <v>9</v>
      </c>
      <c r="C2412" s="431">
        <v>5</v>
      </c>
      <c r="D2412" s="431">
        <v>201</v>
      </c>
      <c r="E2412" s="431" t="s">
        <v>310</v>
      </c>
      <c r="F2412" s="432">
        <v>44.509999999999998</v>
      </c>
      <c r="G2412" s="432">
        <v>-1.1699999999999999</v>
      </c>
      <c r="H2412" s="432">
        <v>0</v>
      </c>
      <c r="I2412" s="432">
        <v>0</v>
      </c>
      <c r="J2412" s="432">
        <v>0</v>
      </c>
      <c r="K2412" s="432">
        <v>43.340000000000003</v>
      </c>
      <c r="L2412" t="str">
        <f t="shared" si="56"/>
        <v>Street</v>
      </c>
      <c r="M2412"/>
      <c r="O2412" s="145"/>
      <c r="P2412"/>
    </row>
    <row r="2413" spans="1:16" ht="15">
      <c r="A2413">
        <v>2023</v>
      </c>
      <c r="B2413">
        <v>9</v>
      </c>
      <c r="C2413" s="431">
        <v>5</v>
      </c>
      <c r="D2413" s="431">
        <v>201</v>
      </c>
      <c r="E2413" s="431" t="s">
        <v>248</v>
      </c>
      <c r="F2413" s="432">
        <v>1243619.48</v>
      </c>
      <c r="G2413" s="432">
        <v>-32767.790000000001</v>
      </c>
      <c r="H2413" s="432">
        <v>0</v>
      </c>
      <c r="I2413" s="432">
        <v>0</v>
      </c>
      <c r="J2413" s="432">
        <v>0</v>
      </c>
      <c r="K2413" s="432">
        <v>1210851.6899999999</v>
      </c>
      <c r="L2413" t="str">
        <f t="shared" si="56"/>
        <v>3-Small C&amp;I</v>
      </c>
      <c r="M2413"/>
      <c r="O2413" s="145"/>
      <c r="P2413"/>
    </row>
    <row r="2414" spans="1:16" ht="15">
      <c r="A2414">
        <v>2023</v>
      </c>
      <c r="B2414">
        <v>9</v>
      </c>
      <c r="C2414" s="431">
        <v>5</v>
      </c>
      <c r="D2414" s="431">
        <v>201</v>
      </c>
      <c r="E2414" s="431" t="s">
        <v>255</v>
      </c>
      <c r="F2414" s="432">
        <v>2444.9699999999998</v>
      </c>
      <c r="G2414" s="432">
        <v>-64.25</v>
      </c>
      <c r="H2414" s="432">
        <v>0</v>
      </c>
      <c r="I2414" s="432">
        <v>0</v>
      </c>
      <c r="J2414" s="432">
        <v>0</v>
      </c>
      <c r="K2414" s="432">
        <v>2380.7199999999998</v>
      </c>
      <c r="L2414" t="str">
        <f t="shared" si="56"/>
        <v>3-Small C&amp;I</v>
      </c>
      <c r="M2414"/>
      <c r="O2414" s="145"/>
      <c r="P2414"/>
    </row>
    <row r="2415" spans="1:16" ht="15">
      <c r="A2415">
        <v>2023</v>
      </c>
      <c r="B2415">
        <v>9</v>
      </c>
      <c r="C2415" s="431">
        <v>5</v>
      </c>
      <c r="D2415" s="431">
        <v>201</v>
      </c>
      <c r="E2415" s="431" t="s">
        <v>260</v>
      </c>
      <c r="F2415" s="432">
        <v>8050.8800000000001</v>
      </c>
      <c r="G2415" s="432">
        <v>-211.74000000000001</v>
      </c>
      <c r="H2415" s="432">
        <v>0</v>
      </c>
      <c r="I2415" s="432">
        <v>0</v>
      </c>
      <c r="J2415" s="432">
        <v>0</v>
      </c>
      <c r="K2415" s="432">
        <v>7839.1400000000003</v>
      </c>
      <c r="L2415" t="str">
        <f t="shared" si="56"/>
        <v>3-Small C&amp;I</v>
      </c>
      <c r="M2415"/>
      <c r="O2415" s="145"/>
      <c r="P2415"/>
    </row>
    <row r="2416" spans="1:16" ht="15">
      <c r="A2416">
        <v>2023</v>
      </c>
      <c r="B2416">
        <v>9</v>
      </c>
      <c r="C2416" s="431">
        <v>5</v>
      </c>
      <c r="D2416" s="431">
        <v>201</v>
      </c>
      <c r="E2416" s="431" t="s">
        <v>266</v>
      </c>
      <c r="F2416" s="432">
        <v>105683.28</v>
      </c>
      <c r="G2416" s="432">
        <v>-2718.1700000000001</v>
      </c>
      <c r="H2416" s="432">
        <v>0</v>
      </c>
      <c r="I2416" s="432">
        <v>0</v>
      </c>
      <c r="J2416" s="432">
        <v>0</v>
      </c>
      <c r="K2416" s="432">
        <v>102965.11</v>
      </c>
      <c r="L2416" t="str">
        <f t="shared" si="56"/>
        <v>3-Small C&amp;I</v>
      </c>
      <c r="M2416"/>
      <c r="O2416" s="145"/>
      <c r="P2416"/>
    </row>
    <row r="2417" spans="1:16" ht="15">
      <c r="A2417">
        <v>2023</v>
      </c>
      <c r="B2417">
        <v>9</v>
      </c>
      <c r="C2417" s="431">
        <v>5</v>
      </c>
      <c r="D2417" s="431">
        <v>201</v>
      </c>
      <c r="E2417" s="431" t="s">
        <v>268</v>
      </c>
      <c r="F2417" s="432">
        <v>1334527.47</v>
      </c>
      <c r="G2417" s="432">
        <v>-5180.5799999999999</v>
      </c>
      <c r="H2417" s="432">
        <v>0</v>
      </c>
      <c r="I2417" s="432">
        <v>0</v>
      </c>
      <c r="J2417" s="432">
        <v>0</v>
      </c>
      <c r="K2417" s="432">
        <v>1329346.8899999999</v>
      </c>
      <c r="L2417" t="str">
        <f t="shared" si="56"/>
        <v>4-Medium C&amp;I</v>
      </c>
      <c r="M2417"/>
      <c r="O2417" s="145"/>
      <c r="P2417"/>
    </row>
    <row r="2418" spans="1:16" ht="15">
      <c r="A2418">
        <v>2023</v>
      </c>
      <c r="B2418">
        <v>9</v>
      </c>
      <c r="C2418" s="431">
        <v>5</v>
      </c>
      <c r="D2418" s="431">
        <v>201</v>
      </c>
      <c r="E2418" s="431" t="s">
        <v>271</v>
      </c>
      <c r="F2418" s="432">
        <v>46580.099999999999</v>
      </c>
      <c r="G2418" s="432">
        <v>-181.63999999999999</v>
      </c>
      <c r="H2418" s="432">
        <v>0</v>
      </c>
      <c r="I2418" s="432">
        <v>0</v>
      </c>
      <c r="J2418" s="432">
        <v>0</v>
      </c>
      <c r="K2418" s="432">
        <v>46398.459999999999</v>
      </c>
      <c r="L2418" t="str">
        <f t="shared" si="56"/>
        <v>4-Medium C&amp;I</v>
      </c>
      <c r="M2418"/>
      <c r="O2418" s="145"/>
      <c r="P2418"/>
    </row>
    <row r="2419" spans="1:16" ht="15">
      <c r="A2419">
        <v>2023</v>
      </c>
      <c r="B2419">
        <v>9</v>
      </c>
      <c r="C2419" s="431">
        <v>5</v>
      </c>
      <c r="D2419" s="431">
        <v>201</v>
      </c>
      <c r="E2419" s="431" t="s">
        <v>274</v>
      </c>
      <c r="F2419" s="432">
        <v>30829.830000000002</v>
      </c>
      <c r="G2419" s="432">
        <v>-120.23999999999999</v>
      </c>
      <c r="H2419" s="432">
        <v>0</v>
      </c>
      <c r="I2419" s="432">
        <v>0</v>
      </c>
      <c r="J2419" s="432">
        <v>0</v>
      </c>
      <c r="K2419" s="432">
        <v>30709.59</v>
      </c>
      <c r="L2419" t="str">
        <f t="shared" si="56"/>
        <v>4-Medium C&amp;I</v>
      </c>
      <c r="M2419"/>
      <c r="O2419" s="145"/>
      <c r="P2419"/>
    </row>
    <row r="2420" spans="1:16" ht="15">
      <c r="A2420">
        <v>2023</v>
      </c>
      <c r="B2420">
        <v>9</v>
      </c>
      <c r="C2420" s="431">
        <v>5</v>
      </c>
      <c r="D2420" s="431">
        <v>201</v>
      </c>
      <c r="E2420" s="431" t="s">
        <v>593</v>
      </c>
      <c r="F2420" s="432">
        <v>2959589.1899999999</v>
      </c>
      <c r="G2420" s="432">
        <v>-11542.35</v>
      </c>
      <c r="H2420" s="432">
        <v>0</v>
      </c>
      <c r="I2420" s="432">
        <v>0</v>
      </c>
      <c r="J2420" s="432">
        <v>0</v>
      </c>
      <c r="K2420" s="432">
        <v>2948046.8399999999</v>
      </c>
      <c r="L2420" t="str">
        <f t="shared" si="56"/>
        <v>5-Large C&amp;I</v>
      </c>
      <c r="M2420"/>
      <c r="O2420" s="145"/>
      <c r="P2420"/>
    </row>
    <row r="2421" spans="1:16" ht="15">
      <c r="A2421">
        <v>2023</v>
      </c>
      <c r="B2421">
        <v>9</v>
      </c>
      <c r="C2421" s="431">
        <v>5</v>
      </c>
      <c r="D2421" s="431">
        <v>201</v>
      </c>
      <c r="E2421" s="431" t="s">
        <v>245</v>
      </c>
      <c r="F2421" s="432">
        <v>4054852.3100000001</v>
      </c>
      <c r="G2421" s="432">
        <v>-80670.979999999996</v>
      </c>
      <c r="H2421" s="432">
        <v>0</v>
      </c>
      <c r="I2421" s="432">
        <v>0</v>
      </c>
      <c r="J2421" s="432">
        <v>0</v>
      </c>
      <c r="K2421" s="432">
        <v>3974181.3300000001</v>
      </c>
      <c r="L2421" t="str">
        <f t="shared" si="56"/>
        <v>1-Residential</v>
      </c>
      <c r="M2421"/>
      <c r="O2421" s="145"/>
      <c r="P2421"/>
    </row>
    <row r="2422" spans="1:16" ht="15">
      <c r="A2422">
        <v>2023</v>
      </c>
      <c r="B2422">
        <v>9</v>
      </c>
      <c r="C2422" s="431">
        <v>5</v>
      </c>
      <c r="D2422" s="431">
        <v>201</v>
      </c>
      <c r="E2422" s="431" t="s">
        <v>257</v>
      </c>
      <c r="F2422" s="432">
        <v>545323.70999999996</v>
      </c>
      <c r="G2422" s="432">
        <v>-10825.530000000001</v>
      </c>
      <c r="H2422" s="432">
        <v>0</v>
      </c>
      <c r="I2422" s="432">
        <v>0</v>
      </c>
      <c r="J2422" s="432">
        <v>0</v>
      </c>
      <c r="K2422" s="432">
        <v>534498.18000000005</v>
      </c>
      <c r="L2422" t="str">
        <f t="shared" si="56"/>
        <v>2-Low Income Residential</v>
      </c>
      <c r="M2422"/>
      <c r="O2422" s="145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32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  <row r="2605" spans="1:12" ht="15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143169.35000000001</v>
      </c>
      <c r="G2605">
        <v>-3765.3800000000001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ht="15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155.90000000000001</v>
      </c>
      <c r="G2606">
        <v>-4.0899999999999999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ht="15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32.969999999999999</v>
      </c>
      <c r="G2607">
        <v>-0.87</v>
      </c>
      <c r="H2607">
        <v>0</v>
      </c>
      <c r="I2607">
        <v>0</v>
      </c>
      <c r="J2607">
        <v>0</v>
      </c>
      <c r="K2607">
        <v>32.100000000000001</v>
      </c>
      <c r="L2607" t="str">
        <f t="shared" si="59"/>
        <v>3-Small C&amp;I</v>
      </c>
    </row>
    <row r="2608" spans="1:12" ht="15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-7.5800000000000001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ht="15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2629.1100000000001</v>
      </c>
      <c r="G2609">
        <v>-69.159999999999997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ht="15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-410.31999999999999</v>
      </c>
      <c r="H2610">
        <v>0</v>
      </c>
      <c r="I2610">
        <v>0</v>
      </c>
      <c r="J2610">
        <v>0</v>
      </c>
      <c r="K2610">
        <v>104800.14999999999</v>
      </c>
      <c r="L2610" t="str">
        <f t="shared" si="59"/>
        <v>4-Medium C&amp;I</v>
      </c>
    </row>
    <row r="2611" spans="1:12" ht="15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-434.67000000000002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ht="15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845961.91000000003</v>
      </c>
      <c r="G2612">
        <v>-16834.740000000002</v>
      </c>
      <c r="H2612">
        <v>0</v>
      </c>
      <c r="I2612">
        <v>0</v>
      </c>
      <c r="J2612">
        <v>0</v>
      </c>
      <c r="K2612">
        <v>829127.17000000004</v>
      </c>
      <c r="L2612" t="str">
        <f t="shared" si="59"/>
        <v>1-Residential</v>
      </c>
    </row>
    <row r="2613" spans="1:12" ht="15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14282.940000000001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ht="15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1857.8099999999999</v>
      </c>
      <c r="G2614">
        <v>-48.859999999999999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ht="15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795.67999999999995</v>
      </c>
      <c r="G2615">
        <v>-20.920000000000002</v>
      </c>
      <c r="H2615">
        <v>0</v>
      </c>
      <c r="I2615">
        <v>0</v>
      </c>
      <c r="J2615">
        <v>0</v>
      </c>
      <c r="K2615">
        <v>774.75999999999999</v>
      </c>
      <c r="L2615" t="str">
        <f t="shared" si="59"/>
        <v>Street</v>
      </c>
    </row>
    <row r="2616" spans="1:12" ht="15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-0.059999999999999998</v>
      </c>
      <c r="H2616">
        <v>0</v>
      </c>
      <c r="I2616">
        <v>0</v>
      </c>
      <c r="J2616">
        <v>0</v>
      </c>
      <c r="K2616">
        <v>2.3700000000000001</v>
      </c>
      <c r="L2616" t="str">
        <f t="shared" si="59"/>
        <v>Street</v>
      </c>
    </row>
    <row r="2617" spans="1:12" ht="15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76223.229999999996</v>
      </c>
      <c r="G2617">
        <v>-2004.71</v>
      </c>
      <c r="H2617">
        <v>0</v>
      </c>
      <c r="I2617">
        <v>0</v>
      </c>
      <c r="J2617">
        <v>0</v>
      </c>
      <c r="K2617">
        <v>74218.520000000004</v>
      </c>
      <c r="L2617" t="str">
        <f t="shared" si="59"/>
        <v>3-Small C&amp;I</v>
      </c>
    </row>
    <row r="2618" spans="1:12" ht="15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96.959999999999994</v>
      </c>
      <c r="G2618">
        <v>-2.5499999999999998</v>
      </c>
      <c r="H2618">
        <v>0</v>
      </c>
      <c r="I2618">
        <v>0</v>
      </c>
      <c r="J2618">
        <v>0</v>
      </c>
      <c r="K2618">
        <v>94.409999999999997</v>
      </c>
      <c r="L2618" t="str">
        <f t="shared" si="59"/>
        <v>3-Small C&amp;I</v>
      </c>
    </row>
    <row r="2619" spans="1:12" ht="15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927.16999999999996</v>
      </c>
      <c r="G2619">
        <v>-24.379999999999999</v>
      </c>
      <c r="H2619">
        <v>0</v>
      </c>
      <c r="I2619">
        <v>0</v>
      </c>
      <c r="J2619">
        <v>0</v>
      </c>
      <c r="K2619">
        <v>902.78999999999996</v>
      </c>
      <c r="L2619" t="str">
        <f t="shared" si="59"/>
        <v>3-Small C&amp;I</v>
      </c>
    </row>
    <row r="2620" spans="1:12" ht="15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51986.349999999999</v>
      </c>
      <c r="G2620">
        <v>-202.75</v>
      </c>
      <c r="H2620">
        <v>0</v>
      </c>
      <c r="I2620">
        <v>0</v>
      </c>
      <c r="J2620">
        <v>0</v>
      </c>
      <c r="K2620">
        <v>51783.599999999999</v>
      </c>
      <c r="L2620" t="str">
        <f t="shared" si="59"/>
        <v>4-Medium C&amp;I</v>
      </c>
    </row>
    <row r="2621" spans="1:12" ht="15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229082.04999999999</v>
      </c>
      <c r="G2621">
        <v>-4558.6000000000004</v>
      </c>
      <c r="H2621">
        <v>0</v>
      </c>
      <c r="I2621">
        <v>0</v>
      </c>
      <c r="J2621">
        <v>0</v>
      </c>
      <c r="K2621">
        <v>224523.45000000001</v>
      </c>
      <c r="L2621" t="str">
        <f t="shared" si="59"/>
        <v>1-Residential</v>
      </c>
    </row>
    <row r="2622" spans="1:12" ht="15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2182.3899999999999</v>
      </c>
      <c r="G2622">
        <v>-43.439999999999998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ht="15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ht="15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1034.6700000000001</v>
      </c>
      <c r="G2624">
        <v>-27.23</v>
      </c>
      <c r="H2624">
        <v>0</v>
      </c>
      <c r="I2624">
        <v>0</v>
      </c>
      <c r="J2624">
        <v>0</v>
      </c>
      <c r="K2624">
        <v>1007.4400000000001</v>
      </c>
      <c r="L2624" t="str">
        <f t="shared" si="59"/>
        <v>3-Small C&amp;I</v>
      </c>
    </row>
    <row r="2625" spans="1:12" ht="15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-310.43000000000001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ht="15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261836.26999999999</v>
      </c>
      <c r="G2626">
        <v>-6850.9300000000003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ht="15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-43743.309999999998</v>
      </c>
      <c r="H2627">
        <v>0</v>
      </c>
      <c r="I2627">
        <v>0</v>
      </c>
      <c r="J2627">
        <v>0</v>
      </c>
      <c r="K2627">
        <v>1624233.1799999999</v>
      </c>
      <c r="L2627" t="str">
        <f t="shared" si="59"/>
        <v>3-Small C&amp;I</v>
      </c>
    </row>
    <row r="2628" spans="1:12" ht="15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-63208.769999999997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ht="15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888972.08999999997</v>
      </c>
      <c r="G2629">
        <v>-3467.0300000000002</v>
      </c>
      <c r="H2629">
        <v>0</v>
      </c>
      <c r="I2629">
        <v>0</v>
      </c>
      <c r="J2629">
        <v>0</v>
      </c>
      <c r="K2629">
        <v>885505.06000000006</v>
      </c>
      <c r="L2629" t="str">
        <f t="shared" si="59"/>
        <v>4-Medium C&amp;I</v>
      </c>
    </row>
    <row r="2630" spans="1:12" ht="15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ht="15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-103397.14999999999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ht="15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ht="15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-169222.89000000001</v>
      </c>
      <c r="H2633">
        <v>0</v>
      </c>
      <c r="I2633">
        <v>0</v>
      </c>
      <c r="J2633">
        <v>0</v>
      </c>
      <c r="K2633">
        <v>8335134.9800000004</v>
      </c>
      <c r="L2633" t="str">
        <f t="shared" si="60" ref="L2633:L2691">VLOOKUP(E2633,N:O,2,FALSE)</f>
        <v>2-Low Income Residential</v>
      </c>
    </row>
    <row r="2634" spans="1:12" ht="15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112922.57000000001</v>
      </c>
      <c r="G2634">
        <v>-2969.8299999999999</v>
      </c>
      <c r="H2634">
        <v>0</v>
      </c>
      <c r="I2634">
        <v>0</v>
      </c>
      <c r="J2634">
        <v>0</v>
      </c>
      <c r="K2634">
        <v>109952.74000000001</v>
      </c>
      <c r="L2634" t="str">
        <f t="shared" si="60"/>
        <v>Street</v>
      </c>
    </row>
    <row r="2635" spans="1:12" ht="15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4703.8000000000002</v>
      </c>
      <c r="L2635" t="str">
        <f t="shared" si="60"/>
        <v>Street</v>
      </c>
    </row>
    <row r="2636" spans="1:12" ht="15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ht="15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590.77999999999997</v>
      </c>
      <c r="G2637">
        <v>-15.550000000000001</v>
      </c>
      <c r="H2637">
        <v>0</v>
      </c>
      <c r="I2637">
        <v>0</v>
      </c>
      <c r="J2637">
        <v>0</v>
      </c>
      <c r="K2637">
        <v>575.23000000000002</v>
      </c>
      <c r="L2637" t="str">
        <f t="shared" si="60"/>
        <v>Street</v>
      </c>
    </row>
    <row r="2638" spans="1:12" ht="15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210547.39999999999</v>
      </c>
      <c r="G2638">
        <v>-5542.5500000000002</v>
      </c>
      <c r="H2638">
        <v>0</v>
      </c>
      <c r="I2638">
        <v>0</v>
      </c>
      <c r="J2638">
        <v>0</v>
      </c>
      <c r="K2638">
        <v>205004.85000000001</v>
      </c>
      <c r="L2638" t="str">
        <f t="shared" si="60"/>
        <v>Street</v>
      </c>
    </row>
    <row r="2639" spans="1:12" ht="15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261903.14000000001</v>
      </c>
      <c r="G2639">
        <v>-6888.1000000000004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ht="15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-1.4399999999999999</v>
      </c>
      <c r="H2640">
        <v>0</v>
      </c>
      <c r="I2640">
        <v>0</v>
      </c>
      <c r="J2640">
        <v>0</v>
      </c>
      <c r="K2640">
        <v>53.310000000000002</v>
      </c>
      <c r="L2640" t="str">
        <f t="shared" si="60"/>
        <v>Street</v>
      </c>
    </row>
    <row r="2641" spans="1:12" ht="15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756168.02000000002</v>
      </c>
      <c r="G2641">
        <v>-19851.049999999999</v>
      </c>
      <c r="H2641">
        <v>0</v>
      </c>
      <c r="I2641">
        <v>0</v>
      </c>
      <c r="J2641">
        <v>0</v>
      </c>
      <c r="K2641">
        <v>736316.96999999997</v>
      </c>
      <c r="L2641" t="str">
        <f t="shared" si="60"/>
        <v>3-Small C&amp;I</v>
      </c>
    </row>
    <row r="2642" spans="1:12" ht="15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2778.3699999999999</v>
      </c>
      <c r="G2642">
        <v>-72.989999999999995</v>
      </c>
      <c r="H2642">
        <v>0</v>
      </c>
      <c r="I2642">
        <v>0</v>
      </c>
      <c r="J2642">
        <v>0</v>
      </c>
      <c r="K2642">
        <v>2705.3800000000001</v>
      </c>
      <c r="L2642" t="str">
        <f t="shared" si="60"/>
        <v>3-Small C&amp;I</v>
      </c>
    </row>
    <row r="2643" spans="1:12" ht="15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-897.20000000000005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ht="15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62465.290000000001</v>
      </c>
      <c r="G2644">
        <v>-1641.1400000000001</v>
      </c>
      <c r="H2644">
        <v>0</v>
      </c>
      <c r="I2644">
        <v>0</v>
      </c>
      <c r="J2644">
        <v>0</v>
      </c>
      <c r="K2644">
        <v>60824.150000000001</v>
      </c>
      <c r="L2644" t="str">
        <f t="shared" si="60"/>
        <v>3-Small C&amp;I</v>
      </c>
    </row>
    <row r="2645" spans="1:12" ht="15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962639.06000000006</v>
      </c>
      <c r="G2645">
        <v>-3754.3000000000002</v>
      </c>
      <c r="H2645">
        <v>0</v>
      </c>
      <c r="I2645">
        <v>0</v>
      </c>
      <c r="J2645">
        <v>0</v>
      </c>
      <c r="K2645">
        <v>958884.76000000001</v>
      </c>
      <c r="L2645" t="str">
        <f t="shared" si="60"/>
        <v>4-Medium C&amp;I</v>
      </c>
    </row>
    <row r="2646" spans="1:12" ht="15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-197.00999999999999</v>
      </c>
      <c r="H2646">
        <v>0</v>
      </c>
      <c r="I2646">
        <v>0</v>
      </c>
      <c r="J2646">
        <v>0</v>
      </c>
      <c r="K2646">
        <v>50316.910000000003</v>
      </c>
      <c r="L2646" t="str">
        <f t="shared" si="60"/>
        <v>4-Medium C&amp;I</v>
      </c>
    </row>
    <row r="2647" spans="1:12" ht="15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17274.029999999999</v>
      </c>
      <c r="G2647">
        <v>-67.370000000000005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ht="15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2129623.3999999999</v>
      </c>
      <c r="G2648">
        <v>-8301.8999999999996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ht="15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3104914.8199999998</v>
      </c>
      <c r="G2649">
        <v>-61768.900000000001</v>
      </c>
      <c r="H2649">
        <v>0</v>
      </c>
      <c r="I2649">
        <v>0</v>
      </c>
      <c r="J2649">
        <v>0</v>
      </c>
      <c r="K2649">
        <v>3043145.9199999999</v>
      </c>
      <c r="L2649" t="str">
        <f t="shared" si="60"/>
        <v>1-Residential</v>
      </c>
    </row>
    <row r="2650" spans="1:12" ht="15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355930.73999999999</v>
      </c>
      <c r="G2650">
        <v>-7083.5500000000002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ht="15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94384.119999999995</v>
      </c>
      <c r="G2651">
        <v>-2481.75</v>
      </c>
      <c r="H2651">
        <v>0</v>
      </c>
      <c r="I2651">
        <v>0</v>
      </c>
      <c r="J2651">
        <v>0</v>
      </c>
      <c r="K2651">
        <v>91902.369999999995</v>
      </c>
      <c r="L2651" t="str">
        <f t="shared" si="60"/>
        <v>3-Small C&amp;I</v>
      </c>
    </row>
    <row r="2652" spans="1:12" ht="15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138.43000000000001</v>
      </c>
      <c r="G2652">
        <v>-3.6600000000000001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ht="15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32.969999999999999</v>
      </c>
      <c r="G2653">
        <v>-0.87</v>
      </c>
      <c r="H2653">
        <v>0</v>
      </c>
      <c r="I2653">
        <v>0</v>
      </c>
      <c r="J2653">
        <v>0</v>
      </c>
      <c r="K2653">
        <v>32.100000000000001</v>
      </c>
      <c r="L2653" t="str">
        <f t="shared" si="60"/>
        <v>3-Small C&amp;I</v>
      </c>
    </row>
    <row r="2654" spans="1:12" ht="15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-79.450000000000003</v>
      </c>
      <c r="G2654">
        <v>2.1000000000000001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ht="15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3834.3400000000001</v>
      </c>
      <c r="G2655">
        <v>-100.83</v>
      </c>
      <c r="H2655">
        <v>0</v>
      </c>
      <c r="I2655">
        <v>0</v>
      </c>
      <c r="J2655">
        <v>0</v>
      </c>
      <c r="K2655">
        <v>3733.5100000000002</v>
      </c>
      <c r="L2655" t="str">
        <f t="shared" si="60"/>
        <v>3-Small C&amp;I</v>
      </c>
    </row>
    <row r="2656" spans="1:12" ht="15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98880.699999999997</v>
      </c>
      <c r="G2656">
        <v>-385.63999999999999</v>
      </c>
      <c r="H2656">
        <v>0</v>
      </c>
      <c r="I2656">
        <v>0</v>
      </c>
      <c r="J2656">
        <v>0</v>
      </c>
      <c r="K2656">
        <v>98495.059999999998</v>
      </c>
      <c r="L2656" t="str">
        <f t="shared" si="60"/>
        <v>4-Medium C&amp;I</v>
      </c>
    </row>
    <row r="2657" spans="1:12" ht="15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-429.31999999999999</v>
      </c>
      <c r="H2657">
        <v>0</v>
      </c>
      <c r="I2657">
        <v>0</v>
      </c>
      <c r="J2657">
        <v>0</v>
      </c>
      <c r="K2657">
        <v>109653.10000000001</v>
      </c>
      <c r="L2657" t="str">
        <f t="shared" si="60"/>
        <v>5-Large C&amp;I</v>
      </c>
    </row>
    <row r="2658" spans="1:12" ht="15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645662.72999999998</v>
      </c>
      <c r="G2658">
        <v>-12848.889999999999</v>
      </c>
      <c r="H2658">
        <v>0</v>
      </c>
      <c r="I2658">
        <v>0</v>
      </c>
      <c r="J2658">
        <v>0</v>
      </c>
      <c r="K2658">
        <v>632813.83999999997</v>
      </c>
      <c r="L2658" t="str">
        <f t="shared" si="60"/>
        <v>1-Residential</v>
      </c>
    </row>
    <row r="2659" spans="1:12" ht="15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11315.120000000001</v>
      </c>
      <c r="L2659" t="str">
        <f t="shared" si="60"/>
        <v>2-Low Income Residential</v>
      </c>
    </row>
    <row r="2660" spans="1:12" ht="15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-44.719999999999999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ht="15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728.29999999999995</v>
      </c>
      <c r="G2661">
        <v>-19.149999999999999</v>
      </c>
      <c r="H2661">
        <v>0</v>
      </c>
      <c r="I2661">
        <v>0</v>
      </c>
      <c r="J2661">
        <v>0</v>
      </c>
      <c r="K2661">
        <v>709.14999999999998</v>
      </c>
      <c r="L2661" t="str">
        <f t="shared" si="60"/>
        <v>Street</v>
      </c>
    </row>
    <row r="2662" spans="1:12" ht="15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-0.059999999999999998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ht="15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-8.5700000000000003</v>
      </c>
      <c r="H2663">
        <v>0</v>
      </c>
      <c r="I2663">
        <v>0</v>
      </c>
      <c r="J2663">
        <v>0</v>
      </c>
      <c r="K2663">
        <v>422.30000000000001</v>
      </c>
      <c r="L2663" t="str">
        <f t="shared" si="60"/>
        <v>1-Residential</v>
      </c>
    </row>
    <row r="2664" spans="1:12" ht="15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-327159.83000000002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ht="15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776.32000000000005</v>
      </c>
      <c r="G2665">
        <v>-20.41</v>
      </c>
      <c r="H2665">
        <v>0</v>
      </c>
      <c r="I2665">
        <v>0</v>
      </c>
      <c r="J2665">
        <v>0</v>
      </c>
      <c r="K2665">
        <v>755.90999999999997</v>
      </c>
      <c r="L2665" t="str">
        <f t="shared" si="60"/>
        <v>3-Small C&amp;I</v>
      </c>
    </row>
    <row r="2666" spans="1:12" ht="15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11624.450000000001</v>
      </c>
      <c r="G2666">
        <v>-304.33999999999997</v>
      </c>
      <c r="H2666">
        <v>0</v>
      </c>
      <c r="I2666">
        <v>0</v>
      </c>
      <c r="J2666">
        <v>0</v>
      </c>
      <c r="K2666">
        <v>11320.110000000001</v>
      </c>
      <c r="L2666" t="str">
        <f t="shared" si="60"/>
        <v>3-Small C&amp;I</v>
      </c>
    </row>
    <row r="2667" spans="1:12" ht="15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237924.98999999999</v>
      </c>
      <c r="G2667">
        <v>-6242.6000000000004</v>
      </c>
      <c r="H2667">
        <v>0</v>
      </c>
      <c r="I2667">
        <v>0</v>
      </c>
      <c r="J2667">
        <v>0</v>
      </c>
      <c r="K2667">
        <v>231682.39000000001</v>
      </c>
      <c r="L2667" t="str">
        <f t="shared" si="60"/>
        <v>3-Small C&amp;I</v>
      </c>
    </row>
    <row r="2668" spans="1:12" ht="15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-42798.610000000001</v>
      </c>
      <c r="H2668">
        <v>0</v>
      </c>
      <c r="I2668">
        <v>0</v>
      </c>
      <c r="J2668">
        <v>0</v>
      </c>
      <c r="K2668">
        <v>1585639.1200000001</v>
      </c>
      <c r="L2668" t="str">
        <f t="shared" si="60"/>
        <v>3-Small C&amp;I</v>
      </c>
    </row>
    <row r="2669" spans="1:12" ht="15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-60234.690000000002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ht="15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-2756.3899999999999</v>
      </c>
      <c r="H2670">
        <v>0</v>
      </c>
      <c r="I2670">
        <v>0</v>
      </c>
      <c r="J2670">
        <v>0</v>
      </c>
      <c r="K2670">
        <v>705426.10999999999</v>
      </c>
      <c r="L2670" t="str">
        <f t="shared" si="60"/>
        <v>4-Medium C&amp;I</v>
      </c>
    </row>
    <row r="2671" spans="1:12" ht="15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504569.58000000002</v>
      </c>
      <c r="G2671">
        <v>-1967.9300000000001</v>
      </c>
      <c r="H2671">
        <v>0</v>
      </c>
      <c r="I2671">
        <v>0</v>
      </c>
      <c r="J2671">
        <v>0</v>
      </c>
      <c r="K2671">
        <v>502601.65000000002</v>
      </c>
      <c r="L2671" t="str">
        <f t="shared" si="60"/>
        <v>4-Medium C&amp;I</v>
      </c>
    </row>
    <row r="2672" spans="1:12" ht="15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ht="15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-970412.03000000003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ht="15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ht="15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103352.89999999999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ht="15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ht="15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517.38999999999999</v>
      </c>
      <c r="L2677" t="str">
        <f t="shared" si="60"/>
        <v>Street</v>
      </c>
    </row>
    <row r="2678" spans="1:12" ht="15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541.39999999999998</v>
      </c>
      <c r="G2678">
        <v>-14.25</v>
      </c>
      <c r="H2678">
        <v>0</v>
      </c>
      <c r="I2678">
        <v>0</v>
      </c>
      <c r="J2678">
        <v>0</v>
      </c>
      <c r="K2678">
        <v>527.14999999999998</v>
      </c>
      <c r="L2678" t="str">
        <f t="shared" si="60"/>
        <v>Street</v>
      </c>
    </row>
    <row r="2679" spans="1:12" ht="15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-5144.0100000000002</v>
      </c>
      <c r="H2679">
        <v>0</v>
      </c>
      <c r="I2679">
        <v>0</v>
      </c>
      <c r="J2679">
        <v>0</v>
      </c>
      <c r="K2679">
        <v>190421.70999999999</v>
      </c>
      <c r="L2679" t="str">
        <f t="shared" si="60"/>
        <v>Street</v>
      </c>
    </row>
    <row r="2680" spans="1:12" ht="15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238100.14999999999</v>
      </c>
      <c r="G2680">
        <v>-6250.3199999999997</v>
      </c>
      <c r="H2680">
        <v>0</v>
      </c>
      <c r="I2680">
        <v>0</v>
      </c>
      <c r="J2680">
        <v>0</v>
      </c>
      <c r="K2680">
        <v>231849.82999999999</v>
      </c>
      <c r="L2680" t="str">
        <f t="shared" si="60"/>
        <v>Street</v>
      </c>
    </row>
    <row r="2681" spans="1:12" ht="15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51.060000000000002</v>
      </c>
      <c r="G2681">
        <v>-1.3500000000000001</v>
      </c>
      <c r="H2681">
        <v>0</v>
      </c>
      <c r="I2681">
        <v>0</v>
      </c>
      <c r="J2681">
        <v>0</v>
      </c>
      <c r="K2681">
        <v>49.710000000000001</v>
      </c>
      <c r="L2681" t="str">
        <f t="shared" si="60"/>
        <v>Street</v>
      </c>
    </row>
    <row r="2682" spans="1:12" ht="15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569749.60999999999</v>
      </c>
      <c r="L2682" t="str">
        <f t="shared" si="60"/>
        <v>3-Small C&amp;I</v>
      </c>
    </row>
    <row r="2683" spans="1:12" ht="15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2461.9200000000001</v>
      </c>
      <c r="G2683">
        <v>-64.689999999999998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ht="15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-221.38999999999999</v>
      </c>
      <c r="H2684">
        <v>0</v>
      </c>
      <c r="I2684">
        <v>0</v>
      </c>
      <c r="J2684">
        <v>0</v>
      </c>
      <c r="K2684">
        <v>8196.8199999999997</v>
      </c>
      <c r="L2684" t="str">
        <f t="shared" si="60"/>
        <v>3-Small C&amp;I</v>
      </c>
    </row>
    <row r="2685" spans="1:12" ht="15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65188.779999999999</v>
      </c>
      <c r="G2685">
        <v>-1712.7</v>
      </c>
      <c r="H2685">
        <v>0</v>
      </c>
      <c r="I2685">
        <v>0</v>
      </c>
      <c r="J2685">
        <v>0</v>
      </c>
      <c r="K2685">
        <v>63476.080000000002</v>
      </c>
      <c r="L2685" t="str">
        <f t="shared" si="60"/>
        <v>3-Small C&amp;I</v>
      </c>
    </row>
    <row r="2686" spans="1:12" ht="15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588092.72999999998</v>
      </c>
      <c r="G2686">
        <v>-2274.8899999999999</v>
      </c>
      <c r="H2686">
        <v>0</v>
      </c>
      <c r="I2686">
        <v>0</v>
      </c>
      <c r="J2686">
        <v>0</v>
      </c>
      <c r="K2686">
        <v>585817.83999999997</v>
      </c>
      <c r="L2686" t="str">
        <f t="shared" si="60"/>
        <v>4-Medium C&amp;I</v>
      </c>
    </row>
    <row r="2687" spans="1:12" ht="15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-83.409999999999997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ht="15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24480.790000000001</v>
      </c>
      <c r="G2688">
        <v>-95.469999999999999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ht="15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-5786.2600000000002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ht="15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ht="15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240882.17000000001</v>
      </c>
      <c r="L2691" t="str">
        <f t="shared" si="60"/>
        <v>2-Low Income Residential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 R M D O C S ! 5 1 1 1 5 3 8 . 1 < / d o c u m e n t i d >  
     < s e n d e r i d > A B E R G E R < / s e n d e r i d >  
     < s e n d e r e m a i l > A B E R G E R @ R I C H M A Y L A W . C O M < / s e n d e r e m a i l >  
     < l a s t m o d i f i e d > 2 0 2 4 - 0 4 - 0 9 T 0 9 : 1 6 : 5 1 . 0 0 0 0 0 0 0 - 0 4 : 0 0 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FD15E2E-78EF-4349-90F9-A8E91BB9181D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2024-04-10T12:38:34Z</dcterms:created>
  <dcterms:modified xsi:type="dcterms:W3CDTF">2024-04-10T12:38:33Z</dcterms:modified>
  <cp:category/>
</cp:coreProperties>
</file>