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4 Q2 2024\"/>
    </mc:Choice>
  </mc:AlternateContent>
  <xr:revisionPtr revIDLastSave="0" documentId="13_ncr:1_{6605E4F7-8ACA-4A1D-ADE2-B6453096268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(Electric)'!$A$1:$AR$199</definedName>
    <definedName name="_xlnm.Print_Area" localSheetId="1">'Fitchburg G&amp;E (Gas)'!$A$1:$AR$199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99" i="2" l="1"/>
  <c r="AQ199" i="2"/>
  <c r="AP199" i="2"/>
  <c r="AR192" i="2"/>
  <c r="AQ192" i="2"/>
  <c r="AP192" i="2"/>
  <c r="AR185" i="2"/>
  <c r="AQ185" i="2"/>
  <c r="AP185" i="2"/>
  <c r="AR178" i="2"/>
  <c r="AQ178" i="2"/>
  <c r="AP178" i="2"/>
  <c r="AR169" i="2"/>
  <c r="AQ169" i="2"/>
  <c r="AP169" i="2"/>
  <c r="AR155" i="2"/>
  <c r="AQ155" i="2"/>
  <c r="AP155" i="2"/>
  <c r="AR148" i="2"/>
  <c r="AQ148" i="2"/>
  <c r="AP148" i="2"/>
  <c r="AR141" i="2"/>
  <c r="AQ141" i="2"/>
  <c r="AP141" i="2"/>
  <c r="AR134" i="2"/>
  <c r="AQ134" i="2"/>
  <c r="AP134" i="2"/>
  <c r="AR127" i="2"/>
  <c r="AQ127" i="2"/>
  <c r="AP127" i="2"/>
  <c r="AR120" i="2"/>
  <c r="AQ120" i="2"/>
  <c r="AP120" i="2"/>
  <c r="AR113" i="2"/>
  <c r="AQ113" i="2"/>
  <c r="AP113" i="2"/>
  <c r="AR106" i="2"/>
  <c r="AQ106" i="2"/>
  <c r="AP106" i="2"/>
  <c r="AR99" i="2"/>
  <c r="AQ99" i="2"/>
  <c r="AP99" i="2"/>
  <c r="AR92" i="2"/>
  <c r="AQ92" i="2"/>
  <c r="AP92" i="2"/>
  <c r="AR85" i="2"/>
  <c r="AQ85" i="2"/>
  <c r="AP85" i="2"/>
  <c r="AR78" i="2"/>
  <c r="AQ78" i="2"/>
  <c r="AP78" i="2"/>
  <c r="AR71" i="2"/>
  <c r="AQ71" i="2"/>
  <c r="AP71" i="2"/>
  <c r="AR59" i="2"/>
  <c r="AR64" i="2" s="1"/>
  <c r="AQ59" i="2"/>
  <c r="AQ64" i="2" s="1"/>
  <c r="AP59" i="2"/>
  <c r="AP64" i="2" s="1"/>
  <c r="AR57" i="2"/>
  <c r="AQ57" i="2"/>
  <c r="AP57" i="2"/>
  <c r="AR50" i="2"/>
  <c r="AQ50" i="2"/>
  <c r="AP50" i="2"/>
  <c r="AR35" i="2"/>
  <c r="AQ35" i="2"/>
  <c r="AP35" i="2"/>
  <c r="AR28" i="2"/>
  <c r="AR24" i="2"/>
  <c r="AQ24" i="2"/>
  <c r="AQ28" i="2" s="1"/>
  <c r="AP24" i="2"/>
  <c r="AP28" i="2" s="1"/>
  <c r="AR21" i="2"/>
  <c r="AQ21" i="2"/>
  <c r="AP21" i="2"/>
  <c r="AR14" i="2"/>
  <c r="AQ14" i="2"/>
  <c r="AP14" i="2"/>
  <c r="AR199" i="1"/>
  <c r="AQ199" i="1"/>
  <c r="AP199" i="1"/>
  <c r="AR192" i="1"/>
  <c r="AQ192" i="1"/>
  <c r="AP192" i="1"/>
  <c r="AR185" i="1"/>
  <c r="AQ185" i="1"/>
  <c r="AP185" i="1"/>
  <c r="AR178" i="1"/>
  <c r="AQ178" i="1"/>
  <c r="AP178" i="1"/>
  <c r="AR169" i="1"/>
  <c r="AQ169" i="1"/>
  <c r="AP169" i="1"/>
  <c r="AR155" i="1"/>
  <c r="AQ155" i="1"/>
  <c r="AP155" i="1"/>
  <c r="AR148" i="1"/>
  <c r="AQ148" i="1"/>
  <c r="AP148" i="1"/>
  <c r="AR141" i="1"/>
  <c r="AQ141" i="1"/>
  <c r="AP141" i="1"/>
  <c r="AR134" i="1"/>
  <c r="AQ134" i="1"/>
  <c r="AP134" i="1"/>
  <c r="AR127" i="1"/>
  <c r="AQ127" i="1"/>
  <c r="AP127" i="1"/>
  <c r="AR120" i="1"/>
  <c r="AQ120" i="1"/>
  <c r="AP120" i="1"/>
  <c r="AR113" i="1"/>
  <c r="AQ113" i="1"/>
  <c r="AP113" i="1"/>
  <c r="AR106" i="1"/>
  <c r="AQ106" i="1"/>
  <c r="AP106" i="1"/>
  <c r="AR99" i="1"/>
  <c r="AQ99" i="1"/>
  <c r="AP99" i="1"/>
  <c r="AR92" i="1"/>
  <c r="AQ92" i="1"/>
  <c r="AP92" i="1"/>
  <c r="AR85" i="1"/>
  <c r="AQ85" i="1"/>
  <c r="AP85" i="1"/>
  <c r="AR78" i="1"/>
  <c r="AQ78" i="1"/>
  <c r="AP78" i="1"/>
  <c r="AR71" i="1"/>
  <c r="AQ71" i="1"/>
  <c r="AP66" i="1"/>
  <c r="AP71" i="1" s="1"/>
  <c r="AR64" i="1"/>
  <c r="AR59" i="1"/>
  <c r="AQ59" i="1"/>
  <c r="AQ64" i="1" s="1"/>
  <c r="AP59" i="1"/>
  <c r="AP64" i="1" s="1"/>
  <c r="AR57" i="1"/>
  <c r="AQ57" i="1"/>
  <c r="AP57" i="1"/>
  <c r="AR50" i="1"/>
  <c r="AQ50" i="1"/>
  <c r="AP50" i="1"/>
  <c r="AR35" i="1"/>
  <c r="AQ35" i="1"/>
  <c r="AP35" i="1"/>
  <c r="AQ28" i="1"/>
  <c r="AR24" i="1"/>
  <c r="AR28" i="1" s="1"/>
  <c r="AQ24" i="1"/>
  <c r="AP24" i="1"/>
  <c r="AP28" i="1" s="1"/>
  <c r="AR21" i="1"/>
  <c r="AQ21" i="1"/>
  <c r="AP21" i="1"/>
  <c r="AR14" i="1"/>
  <c r="AQ14" i="1"/>
  <c r="AP14" i="1"/>
  <c r="AO199" i="2" l="1"/>
  <c r="AN199" i="2"/>
  <c r="AM199" i="2"/>
  <c r="AO192" i="2"/>
  <c r="AN192" i="2"/>
  <c r="AM192" i="2"/>
  <c r="AO185" i="2"/>
  <c r="AN185" i="2"/>
  <c r="AM185" i="2"/>
  <c r="AO178" i="2"/>
  <c r="AN178" i="2"/>
  <c r="AM178" i="2"/>
  <c r="AO169" i="2"/>
  <c r="AN169" i="2"/>
  <c r="AM169" i="2"/>
  <c r="AO155" i="2"/>
  <c r="AN155" i="2"/>
  <c r="AM155" i="2"/>
  <c r="AO148" i="2"/>
  <c r="AN148" i="2"/>
  <c r="AM148" i="2"/>
  <c r="AO141" i="2"/>
  <c r="AN141" i="2"/>
  <c r="AM141" i="2"/>
  <c r="AO134" i="2"/>
  <c r="AN134" i="2"/>
  <c r="AM134" i="2"/>
  <c r="AN127" i="2"/>
  <c r="AM127" i="2"/>
  <c r="AO123" i="2"/>
  <c r="AO127" i="2" s="1"/>
  <c r="AO120" i="2"/>
  <c r="AN120" i="2"/>
  <c r="AM120" i="2"/>
  <c r="AO113" i="2"/>
  <c r="AN113" i="2"/>
  <c r="AM113" i="2"/>
  <c r="AO106" i="2"/>
  <c r="AN106" i="2"/>
  <c r="AM106" i="2"/>
  <c r="AO99" i="2"/>
  <c r="AN99" i="2"/>
  <c r="AM99" i="2"/>
  <c r="AO92" i="2"/>
  <c r="AN92" i="2"/>
  <c r="AM92" i="2"/>
  <c r="AO85" i="2"/>
  <c r="AN85" i="2"/>
  <c r="AM85" i="2"/>
  <c r="AO78" i="2"/>
  <c r="AN78" i="2"/>
  <c r="AM78" i="2"/>
  <c r="AO71" i="2"/>
  <c r="AN71" i="2"/>
  <c r="AM71" i="2"/>
  <c r="AO64" i="2"/>
  <c r="AN64" i="2"/>
  <c r="AM64" i="2"/>
  <c r="AO57" i="2"/>
  <c r="AN57" i="2"/>
  <c r="AM57" i="2"/>
  <c r="AO50" i="2"/>
  <c r="AN50" i="2"/>
  <c r="AM50" i="2"/>
  <c r="AO35" i="2"/>
  <c r="AN35" i="2"/>
  <c r="AM35" i="2"/>
  <c r="AO24" i="2"/>
  <c r="AO28" i="2" s="1"/>
  <c r="AN24" i="2"/>
  <c r="AN28" i="2" s="1"/>
  <c r="AM24" i="2"/>
  <c r="AM28" i="2" s="1"/>
  <c r="AO21" i="2"/>
  <c r="AN21" i="2"/>
  <c r="AM21" i="2"/>
  <c r="AO14" i="2"/>
  <c r="AN14" i="2"/>
  <c r="AM14" i="2"/>
  <c r="AO199" i="1"/>
  <c r="AN199" i="1"/>
  <c r="AM199" i="1"/>
  <c r="AO192" i="1"/>
  <c r="AN192" i="1"/>
  <c r="AM192" i="1"/>
  <c r="AO185" i="1"/>
  <c r="AN185" i="1"/>
  <c r="AM185" i="1"/>
  <c r="AO178" i="1"/>
  <c r="AN178" i="1"/>
  <c r="AM178" i="1"/>
  <c r="AO169" i="1"/>
  <c r="AN169" i="1"/>
  <c r="AM169" i="1"/>
  <c r="AO155" i="1"/>
  <c r="AN155" i="1"/>
  <c r="AM155" i="1"/>
  <c r="AO148" i="1"/>
  <c r="AN148" i="1"/>
  <c r="AM148" i="1"/>
  <c r="AO141" i="1"/>
  <c r="AN141" i="1"/>
  <c r="AM141" i="1"/>
  <c r="AO134" i="1"/>
  <c r="AN134" i="1"/>
  <c r="AM134" i="1"/>
  <c r="AN127" i="1"/>
  <c r="AM127" i="1"/>
  <c r="AO123" i="1"/>
  <c r="AO127" i="1" s="1"/>
  <c r="AO120" i="1"/>
  <c r="AN120" i="1"/>
  <c r="AM120" i="1"/>
  <c r="AO113" i="1"/>
  <c r="AN113" i="1"/>
  <c r="AM113" i="1"/>
  <c r="AO106" i="1"/>
  <c r="AN106" i="1"/>
  <c r="AM106" i="1"/>
  <c r="AO99" i="1"/>
  <c r="AN99" i="1"/>
  <c r="AM99" i="1"/>
  <c r="AO92" i="1"/>
  <c r="AN92" i="1"/>
  <c r="AM92" i="1"/>
  <c r="AO85" i="1"/>
  <c r="AN85" i="1"/>
  <c r="AM85" i="1"/>
  <c r="AO78" i="1"/>
  <c r="AN78" i="1"/>
  <c r="AM78" i="1"/>
  <c r="AO71" i="1"/>
  <c r="AN71" i="1"/>
  <c r="AM71" i="1"/>
  <c r="AO64" i="1"/>
  <c r="AN64" i="1"/>
  <c r="AM64" i="1"/>
  <c r="AO57" i="1"/>
  <c r="AN57" i="1"/>
  <c r="AM57" i="1"/>
  <c r="AO50" i="1"/>
  <c r="AN50" i="1"/>
  <c r="AM50" i="1"/>
  <c r="AO35" i="1"/>
  <c r="AN35" i="1"/>
  <c r="AM35" i="1"/>
  <c r="AO24" i="1"/>
  <c r="AO28" i="1" s="1"/>
  <c r="AN24" i="1"/>
  <c r="AN28" i="1" s="1"/>
  <c r="AM24" i="1"/>
  <c r="AM28" i="1" s="1"/>
  <c r="AO21" i="1"/>
  <c r="AN21" i="1"/>
  <c r="AM21" i="1"/>
  <c r="AO14" i="1"/>
  <c r="AN14" i="1"/>
  <c r="AM14" i="1"/>
  <c r="AL199" i="2" l="1"/>
  <c r="AK199" i="2"/>
  <c r="AJ199" i="2"/>
  <c r="AI199" i="2"/>
  <c r="AH199" i="2"/>
  <c r="AG199" i="2"/>
  <c r="AF199" i="2"/>
  <c r="AE199" i="2"/>
  <c r="AD199" i="2"/>
  <c r="AC199" i="2"/>
  <c r="AB199" i="2"/>
  <c r="AA199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AL92" i="2"/>
  <c r="AK92" i="2"/>
  <c r="AJ92" i="2"/>
  <c r="AI92" i="2"/>
  <c r="AH92" i="2"/>
  <c r="AG92" i="2"/>
  <c r="AF92" i="2"/>
  <c r="AE92" i="2"/>
  <c r="AD92" i="2"/>
  <c r="AC92" i="2"/>
  <c r="AA92" i="2"/>
  <c r="AB91" i="2"/>
  <c r="AB90" i="2"/>
  <c r="AB89" i="2"/>
  <c r="AB92" i="2" s="1"/>
  <c r="AL85" i="2"/>
  <c r="AK85" i="2"/>
  <c r="AJ85" i="2"/>
  <c r="AI85" i="2"/>
  <c r="AH85" i="2"/>
  <c r="AG85" i="2"/>
  <c r="AF85" i="2"/>
  <c r="AE85" i="2"/>
  <c r="AD85" i="2"/>
  <c r="AC85" i="2"/>
  <c r="AB85" i="2"/>
  <c r="AA85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AL71" i="2"/>
  <c r="AK71" i="2"/>
  <c r="AJ71" i="2"/>
  <c r="AI71" i="2"/>
  <c r="AH71" i="2"/>
  <c r="AG71" i="2"/>
  <c r="AF71" i="2"/>
  <c r="AE71" i="2"/>
  <c r="AD71" i="2"/>
  <c r="AC71" i="2"/>
  <c r="AL64" i="2"/>
  <c r="AK64" i="2"/>
  <c r="AJ64" i="2"/>
  <c r="AI64" i="2"/>
  <c r="AH64" i="2"/>
  <c r="AG64" i="2"/>
  <c r="AF64" i="2"/>
  <c r="AE64" i="2"/>
  <c r="AD64" i="2"/>
  <c r="AC64" i="2"/>
  <c r="AL57" i="2"/>
  <c r="AK57" i="2"/>
  <c r="AJ57" i="2"/>
  <c r="AI57" i="2"/>
  <c r="AH57" i="2"/>
  <c r="AG57" i="2"/>
  <c r="AF57" i="2"/>
  <c r="AE57" i="2"/>
  <c r="AD57" i="2"/>
  <c r="AC57" i="2"/>
  <c r="AL50" i="2"/>
  <c r="AK50" i="2"/>
  <c r="AJ50" i="2"/>
  <c r="AI50" i="2"/>
  <c r="AH50" i="2"/>
  <c r="AG50" i="2"/>
  <c r="AF50" i="2"/>
  <c r="AE50" i="2"/>
  <c r="AD50" i="2"/>
  <c r="AC50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AH28" i="2"/>
  <c r="AL24" i="2"/>
  <c r="AL28" i="2" s="1"/>
  <c r="AK24" i="2"/>
  <c r="AK28" i="2" s="1"/>
  <c r="AJ24" i="2"/>
  <c r="AJ28" i="2" s="1"/>
  <c r="AI24" i="2"/>
  <c r="AI28" i="2" s="1"/>
  <c r="AH24" i="2"/>
  <c r="AG24" i="2"/>
  <c r="AG28" i="2" s="1"/>
  <c r="AF24" i="2"/>
  <c r="AF28" i="2" s="1"/>
  <c r="AE24" i="2"/>
  <c r="AE28" i="2" s="1"/>
  <c r="AD24" i="2"/>
  <c r="AD28" i="2" s="1"/>
  <c r="AC24" i="2"/>
  <c r="AC28" i="2" s="1"/>
  <c r="AB24" i="2"/>
  <c r="AB28" i="2" s="1"/>
  <c r="AA24" i="2"/>
  <c r="AA28" i="2" s="1"/>
  <c r="AL21" i="2"/>
  <c r="AK21" i="2"/>
  <c r="AJ21" i="2"/>
  <c r="AI21" i="2"/>
  <c r="AH21" i="2"/>
  <c r="AG21" i="2"/>
  <c r="AF21" i="2"/>
  <c r="AE21" i="2"/>
  <c r="AD21" i="2"/>
  <c r="AC21" i="2"/>
  <c r="AL14" i="2"/>
  <c r="AK14" i="2"/>
  <c r="AJ14" i="2"/>
  <c r="AI14" i="2"/>
  <c r="AH14" i="2"/>
  <c r="AG14" i="2"/>
  <c r="AF14" i="2"/>
  <c r="AE14" i="2"/>
  <c r="AD14" i="2"/>
  <c r="AC14" i="2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AL71" i="1"/>
  <c r="AK71" i="1"/>
  <c r="AJ71" i="1"/>
  <c r="AI71" i="1"/>
  <c r="AH71" i="1"/>
  <c r="AG71" i="1"/>
  <c r="AF71" i="1"/>
  <c r="AE71" i="1"/>
  <c r="AD71" i="1"/>
  <c r="AC71" i="1"/>
  <c r="AL64" i="1"/>
  <c r="AK64" i="1"/>
  <c r="AJ64" i="1"/>
  <c r="AI64" i="1"/>
  <c r="AH64" i="1"/>
  <c r="AG64" i="1"/>
  <c r="AF64" i="1"/>
  <c r="AE64" i="1"/>
  <c r="AD64" i="1"/>
  <c r="AC64" i="1"/>
  <c r="AL57" i="1"/>
  <c r="AK57" i="1"/>
  <c r="AJ57" i="1"/>
  <c r="AI57" i="1"/>
  <c r="AH57" i="1"/>
  <c r="AG57" i="1"/>
  <c r="AF57" i="1"/>
  <c r="AE57" i="1"/>
  <c r="AD57" i="1"/>
  <c r="AC57" i="1"/>
  <c r="AL50" i="1"/>
  <c r="AK50" i="1"/>
  <c r="AJ50" i="1"/>
  <c r="AI50" i="1"/>
  <c r="AH50" i="1"/>
  <c r="AG50" i="1"/>
  <c r="AF50" i="1"/>
  <c r="AE50" i="1"/>
  <c r="AD50" i="1"/>
  <c r="AC50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AE28" i="1"/>
  <c r="AL24" i="1"/>
  <c r="AL28" i="1" s="1"/>
  <c r="AK24" i="1"/>
  <c r="AK28" i="1" s="1"/>
  <c r="AJ24" i="1"/>
  <c r="AJ28" i="1" s="1"/>
  <c r="AI24" i="1"/>
  <c r="AI28" i="1" s="1"/>
  <c r="AH24" i="1"/>
  <c r="AH28" i="1" s="1"/>
  <c r="AG24" i="1"/>
  <c r="AG28" i="1" s="1"/>
  <c r="AF24" i="1"/>
  <c r="AF28" i="1" s="1"/>
  <c r="AE24" i="1"/>
  <c r="AD24" i="1"/>
  <c r="AD28" i="1" s="1"/>
  <c r="AC24" i="1"/>
  <c r="AC28" i="1" s="1"/>
  <c r="AB24" i="1"/>
  <c r="AB28" i="1" s="1"/>
  <c r="AA24" i="1"/>
  <c r="AL21" i="1"/>
  <c r="AK21" i="1"/>
  <c r="AJ21" i="1"/>
  <c r="AI21" i="1"/>
  <c r="AH21" i="1"/>
  <c r="AG21" i="1"/>
  <c r="AF21" i="1"/>
  <c r="AE21" i="1"/>
  <c r="AD21" i="1"/>
  <c r="AC21" i="1"/>
  <c r="AL14" i="1"/>
  <c r="AK14" i="1"/>
  <c r="AJ14" i="1"/>
  <c r="AI14" i="1"/>
  <c r="AH14" i="1"/>
  <c r="AG14" i="1"/>
  <c r="AF14" i="1"/>
  <c r="AE14" i="1"/>
  <c r="AD14" i="1"/>
  <c r="AC14" i="1"/>
  <c r="AA28" i="1" l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<sst xmlns="http://schemas.openxmlformats.org/spreadsheetml/2006/main" count="2765" uniqueCount="95">
  <si>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</si>
  <si>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</si>
  <si>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</si>
  <si>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</si>
  <si>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</si>
  <si>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</si>
  <si>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</si>
  <si>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</si>
  <si>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</si>
  <si>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</si>
  <si>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</si>
  <si>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</si>
  <si>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</si>
  <si>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</si>
  <si>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</si>
  <si>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</si>
  <si>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</si>
  <si>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</si>
  <si>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</si>
  <si>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</si>
  <si>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</si>
  <si>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</si>
  <si>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</si>
  <si>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</si>
  <si>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</si>
  <si>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</si>
  <si>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</si>
  <si>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</si>
  <si>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</si>
  <si>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</si>
  <si>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</si>
  <si>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</si>
  <si>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</si>
  <si>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</si>
  <si>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</si>
  <si>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</si>
  <si>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</si>
  <si>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</si>
  <si>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</si>
  <si>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</si>
  <si>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</si>
  <si>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</si>
  <si>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</si>
  <si>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</si>
  <si>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</si>
  <si>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</si>
  <si>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</si>
  <si>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</si>
  <si>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</si>
  <si>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</si>
  <si>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</si>
  <si>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</si>
  <si>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</si>
  <si>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</si>
  <si>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</si>
  <si>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</si>
  <si>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</si>
  <si>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</si>
  <si>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</si>
  <si>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</si>
  <si>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</si>
  <si>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</si>
  <si>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</si>
  <si>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</si>
  <si>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</si>
  <si>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</si>
  <si>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</si>
  <si>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</si>
  <si>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</si>
  <si>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</si>
  <si>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</si>
  <si>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</si>
  <si>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</si>
  <si>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</si>
  <si>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</si>
  <si>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</si>
  <si>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</si>
  <si>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</si>
  <si>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</si>
  <si>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</si>
  <si>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</si>
  <si>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</si>
  <si>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</si>
  <si>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</si>
  <si>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</si>
  <si>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</si>
  <si>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</si>
  <si>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</si>
  <si>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</si>
  <si>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</si>
  <si>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</si>
  <si>
    <t>Please refer to DPU 20-58(D) Attachment FG&amp;E (Q3 2023)</t>
  </si>
  <si>
    <t>Please refer to DPU 20-58(D) Attachment FG&amp;E (Q4 2023)</t>
  </si>
  <si>
    <t>Please refer to DPU 20-58(D) Attachment FG&amp;E (Q1 2024)</t>
  </si>
  <si>
    <t>Please refer to DPU 20-58(D) Attachment FG&amp;E (Q2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</si>
</sst>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38" fontId="0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99"/>
  <sheetViews>
    <sheetView tabSelected="1" view="pageBreakPreview" zoomScale="85" zoomScaleNormal="90" zoomScaleSheetLayoutView="85" workbookViewId="0">
      <pane ySplit="6" topLeftCell="A7" activePane="bottomLeft" state="frozen"/>
      <selection activeCell="AA38" sqref="AA38:AC41"/>
      <selection pane="bottomLeft" activeCell="AI45" sqref="AI45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2" style="2" bestFit="1" customWidth="1" collapsed="1"/>
    <col min="28" max="38" width="12" style="2" bestFit="1" customWidth="1"/>
    <col min="39" max="41" width="12.140625" style="2" bestFit="1" customWidth="1"/>
    <col min="42" max="44" width="11.28515625" style="2" bestFit="1" customWidth="1"/>
    <col min="45" max="16384" width="9.140625" style="2"/>
  </cols>
  <sheetData>
    <row r="1" spans="1:44" ht="15.75" x14ac:dyDescent="0.25">
      <c r="A1" s="60" t="s">
        <v>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</row>
    <row r="2" spans="1:44" ht="15.75" x14ac:dyDescent="0.25">
      <c r="A2" s="60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ht="15.75" x14ac:dyDescent="0.25">
      <c r="A3" s="60" t="s">
        <v>51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</row>
    <row r="5" spans="1:44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  <c r="AP5" s="22">
        <v>2024</v>
      </c>
      <c r="AQ5" s="22">
        <v>2024</v>
      </c>
      <c r="AR5" s="22">
        <v>2024</v>
      </c>
    </row>
    <row r="6" spans="1:44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  <c r="AP6" s="22" t="s">
        <v>19</v>
      </c>
      <c r="AQ6" s="22" t="s">
        <v>20</v>
      </c>
      <c r="AR6" s="22" t="s">
        <v>21</v>
      </c>
    </row>
    <row r="7" spans="1:44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x14ac:dyDescent="0.25">
      <c r="A8" s="16">
        <v>2</v>
      </c>
      <c r="B8" s="19" t="s">
        <v>2</v>
      </c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35">
        <v>4507607.0600000136</v>
      </c>
      <c r="AD9" s="15">
        <v>3357130.1400000136</v>
      </c>
      <c r="AE9" s="15">
        <v>3154334.9100000132</v>
      </c>
      <c r="AF9" s="15">
        <v>3298591.7200000128</v>
      </c>
      <c r="AG9" s="15">
        <v>5035285.0500000138</v>
      </c>
      <c r="AH9" s="15">
        <v>4729821.4900000133</v>
      </c>
      <c r="AI9" s="15">
        <v>4237462.5800000131</v>
      </c>
      <c r="AJ9" s="15">
        <v>3563598.3400000138</v>
      </c>
      <c r="AK9" s="15">
        <v>3794214.1100000134</v>
      </c>
      <c r="AL9" s="15">
        <v>4520732.9500000132</v>
      </c>
      <c r="AM9" s="15">
        <v>5088680.0800000122</v>
      </c>
      <c r="AN9" s="15">
        <v>5359027.500000014</v>
      </c>
      <c r="AO9" s="35">
        <v>4249034.7300000135</v>
      </c>
      <c r="AP9" s="35">
        <v>3727378.750000013</v>
      </c>
      <c r="AQ9" s="35">
        <v>3288874.6900000125</v>
      </c>
      <c r="AR9" s="35">
        <v>3880301.9500000137</v>
      </c>
    </row>
    <row r="10" spans="1:44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35">
        <v>951198.38000000012</v>
      </c>
      <c r="AD10" s="15">
        <v>801128.23</v>
      </c>
      <c r="AE10" s="15">
        <v>677140.81000000017</v>
      </c>
      <c r="AF10" s="15">
        <v>638883.03</v>
      </c>
      <c r="AG10" s="15">
        <v>857622.55</v>
      </c>
      <c r="AH10" s="15">
        <v>853227.37999999989</v>
      </c>
      <c r="AI10" s="15">
        <v>743557.42999999982</v>
      </c>
      <c r="AJ10" s="35">
        <v>619130.84999999986</v>
      </c>
      <c r="AK10" s="35">
        <v>660808.43000000017</v>
      </c>
      <c r="AL10" s="35">
        <v>817024.80999999994</v>
      </c>
      <c r="AM10" s="15">
        <v>920662.37000000034</v>
      </c>
      <c r="AN10" s="15">
        <v>1077705.8499999999</v>
      </c>
      <c r="AO10" s="35">
        <v>901302.33999999973</v>
      </c>
      <c r="AP10" s="35">
        <v>778296.3</v>
      </c>
      <c r="AQ10" s="35">
        <v>692589.41</v>
      </c>
      <c r="AR10" s="35">
        <v>701654.25</v>
      </c>
    </row>
    <row r="11" spans="1:44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35">
        <v>228378.27000000002</v>
      </c>
      <c r="AD11" s="15">
        <v>176039.32</v>
      </c>
      <c r="AE11" s="15">
        <v>157754.63</v>
      </c>
      <c r="AF11" s="15">
        <v>150385.28999999998</v>
      </c>
      <c r="AG11" s="15">
        <v>166914.78</v>
      </c>
      <c r="AH11" s="15">
        <v>170149.09000000003</v>
      </c>
      <c r="AI11" s="15">
        <v>160748.72</v>
      </c>
      <c r="AJ11" s="35">
        <v>157828.97</v>
      </c>
      <c r="AK11" s="35">
        <v>167393.15000000011</v>
      </c>
      <c r="AL11" s="35">
        <v>197318.24</v>
      </c>
      <c r="AM11" s="15">
        <v>219617.20999999993</v>
      </c>
      <c r="AN11" s="15">
        <v>255818.77999999974</v>
      </c>
      <c r="AO11" s="35">
        <v>220855.43000000005</v>
      </c>
      <c r="AP11" s="35">
        <v>195525.74000000002</v>
      </c>
      <c r="AQ11" s="35">
        <v>176292.65999999997</v>
      </c>
      <c r="AR11" s="35">
        <v>154692.34000000003</v>
      </c>
    </row>
    <row r="12" spans="1:44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35">
        <v>2029320.2000000004</v>
      </c>
      <c r="AD12" s="15">
        <v>1729507.35</v>
      </c>
      <c r="AE12" s="15">
        <v>1681401.0699999998</v>
      </c>
      <c r="AF12" s="15">
        <v>1713660.6999999997</v>
      </c>
      <c r="AG12" s="15">
        <v>2077353.2799999998</v>
      </c>
      <c r="AH12" s="15">
        <v>2105390.5999999996</v>
      </c>
      <c r="AI12" s="15">
        <v>2002109.4799999995</v>
      </c>
      <c r="AJ12" s="35">
        <v>1814791.3200000003</v>
      </c>
      <c r="AK12" s="35">
        <v>1778260.0499999998</v>
      </c>
      <c r="AL12" s="35">
        <v>1862454.04</v>
      </c>
      <c r="AM12" s="15">
        <v>2010307.0999999999</v>
      </c>
      <c r="AN12" s="15">
        <v>2349934.2900000005</v>
      </c>
      <c r="AO12" s="35">
        <v>1976730.9700000002</v>
      </c>
      <c r="AP12" s="35">
        <v>1828656.98</v>
      </c>
      <c r="AQ12" s="35">
        <v>1865318.4400000004</v>
      </c>
      <c r="AR12" s="35">
        <v>1820441.73</v>
      </c>
    </row>
    <row r="13" spans="1:44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35">
        <v>1359858.1599999997</v>
      </c>
      <c r="AD13" s="15">
        <v>1519799.62</v>
      </c>
      <c r="AE13" s="15">
        <v>1647242.51</v>
      </c>
      <c r="AF13" s="15">
        <v>1777943.01</v>
      </c>
      <c r="AG13" s="15">
        <v>1826120.78</v>
      </c>
      <c r="AH13" s="15">
        <v>1778533.41</v>
      </c>
      <c r="AI13" s="15">
        <v>1842130.76</v>
      </c>
      <c r="AJ13" s="35">
        <v>1784138.3199999998</v>
      </c>
      <c r="AK13" s="35">
        <v>1694542.0099999998</v>
      </c>
      <c r="AL13" s="35">
        <v>1555305.23</v>
      </c>
      <c r="AM13" s="15">
        <v>1446947.4900000002</v>
      </c>
      <c r="AN13" s="15">
        <v>1668721.9300000002</v>
      </c>
      <c r="AO13" s="35">
        <v>1673173.36</v>
      </c>
      <c r="AP13" s="35">
        <v>1602671.7999999998</v>
      </c>
      <c r="AQ13" s="35">
        <v>1769790.1</v>
      </c>
      <c r="AR13" s="35">
        <v>1691050.04</v>
      </c>
    </row>
    <row r="14" spans="1:44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9076362.0700000133</v>
      </c>
      <c r="AD14" s="6">
        <f>SUM(AD9:AD13)</f>
        <v>7583604.6600000141</v>
      </c>
      <c r="AE14" s="6">
        <f t="shared" ref="AE14:AL14" si="4">SUM(AE9:AE13)</f>
        <v>7317873.9300000127</v>
      </c>
      <c r="AF14" s="6">
        <f t="shared" si="4"/>
        <v>7579463.750000013</v>
      </c>
      <c r="AG14" s="6">
        <f t="shared" si="4"/>
        <v>9963296.4400000125</v>
      </c>
      <c r="AH14" s="6">
        <f t="shared" si="4"/>
        <v>9637121.9700000118</v>
      </c>
      <c r="AI14" s="6">
        <f t="shared" si="4"/>
        <v>8986008.9700000118</v>
      </c>
      <c r="AJ14" s="6">
        <f t="shared" si="4"/>
        <v>7939487.8000000138</v>
      </c>
      <c r="AK14" s="6">
        <f t="shared" si="4"/>
        <v>8095217.750000014</v>
      </c>
      <c r="AL14" s="6">
        <f t="shared" si="4"/>
        <v>8952835.2700000126</v>
      </c>
      <c r="AM14" s="6">
        <f t="shared" ref="AM14:AO14" si="5">SUM(AM9:AM13)</f>
        <v>9686214.2500000112</v>
      </c>
      <c r="AN14" s="6">
        <f t="shared" si="5"/>
        <v>10711208.350000013</v>
      </c>
      <c r="AO14" s="6">
        <f t="shared" si="5"/>
        <v>9021096.8300000131</v>
      </c>
      <c r="AP14" s="6">
        <f t="shared" ref="AP14:AR14" si="6">SUM(AP9:AP13)</f>
        <v>8132529.5700000124</v>
      </c>
      <c r="AQ14" s="6">
        <f t="shared" si="6"/>
        <v>7792865.3000000138</v>
      </c>
      <c r="AR14" s="6">
        <f t="shared" si="6"/>
        <v>8248140.3100000145</v>
      </c>
    </row>
    <row r="15" spans="1:44" x14ac:dyDescent="0.25">
      <c r="A15" s="16">
        <v>9</v>
      </c>
      <c r="B15" s="19" t="s">
        <v>1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  <c r="AG16" s="15">
        <v>3177230.35</v>
      </c>
      <c r="AH16" s="15">
        <v>3358085.0999999978</v>
      </c>
      <c r="AI16" s="15">
        <v>3509389.2199999993</v>
      </c>
      <c r="AJ16" s="15">
        <v>3312211.5399999982</v>
      </c>
      <c r="AK16" s="15">
        <v>3250030.3099999996</v>
      </c>
      <c r="AL16" s="15">
        <v>3401529.2200000011</v>
      </c>
      <c r="AM16" s="15">
        <v>3344203</v>
      </c>
      <c r="AN16" s="15">
        <v>3589088.2500000019</v>
      </c>
      <c r="AO16" s="15">
        <v>4069344.5100000026</v>
      </c>
      <c r="AP16" s="35">
        <v>4182169.290000001</v>
      </c>
      <c r="AQ16" s="35">
        <v>4751103.7000000067</v>
      </c>
      <c r="AR16" s="35">
        <v>4392509.2700000051</v>
      </c>
    </row>
    <row r="17" spans="1:44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  <c r="AG17" s="15">
        <v>7566032.5199999958</v>
      </c>
      <c r="AH17" s="15">
        <v>7805346.2199999895</v>
      </c>
      <c r="AI17" s="15">
        <v>7712765.2999999942</v>
      </c>
      <c r="AJ17" s="15">
        <v>7603314.1100000013</v>
      </c>
      <c r="AK17" s="15">
        <v>7557788.4700000016</v>
      </c>
      <c r="AL17" s="15">
        <v>7616876.5900000129</v>
      </c>
      <c r="AM17" s="15">
        <v>7892893</v>
      </c>
      <c r="AN17" s="15">
        <v>8257780.6099999947</v>
      </c>
      <c r="AO17" s="15">
        <v>8720992.3900000174</v>
      </c>
      <c r="AP17" s="35">
        <v>8912069.880000012</v>
      </c>
      <c r="AQ17" s="35">
        <v>8558142.9899999984</v>
      </c>
      <c r="AR17" s="35">
        <v>8522472.1900000051</v>
      </c>
    </row>
    <row r="18" spans="1:44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  <c r="AG18" s="15">
        <v>84989.13</v>
      </c>
      <c r="AH18" s="15">
        <v>85000.659999999974</v>
      </c>
      <c r="AI18" s="15">
        <v>78902.209999999992</v>
      </c>
      <c r="AJ18" s="15">
        <v>72495.739999999991</v>
      </c>
      <c r="AK18" s="15">
        <v>76868.859999999986</v>
      </c>
      <c r="AL18" s="15">
        <v>86036.839999999909</v>
      </c>
      <c r="AM18" s="15">
        <v>91236.579999999987</v>
      </c>
      <c r="AN18" s="15">
        <v>104338.34</v>
      </c>
      <c r="AO18" s="15">
        <v>126215.93999999997</v>
      </c>
      <c r="AP18" s="35">
        <v>145730.09000000003</v>
      </c>
      <c r="AQ18" s="35">
        <v>146353.37999999998</v>
      </c>
      <c r="AR18" s="35">
        <v>146023.2300000001</v>
      </c>
    </row>
    <row r="19" spans="1:44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  <c r="AG19" s="15">
        <v>411383.40000000026</v>
      </c>
      <c r="AH19" s="15">
        <v>442958.62000000011</v>
      </c>
      <c r="AI19" s="15">
        <v>411828.95000000013</v>
      </c>
      <c r="AJ19" s="15">
        <v>425112.90000000026</v>
      </c>
      <c r="AK19" s="15">
        <v>386361.21999999986</v>
      </c>
      <c r="AL19" s="15">
        <v>383246.00999999995</v>
      </c>
      <c r="AM19" s="15">
        <v>328035.89999999997</v>
      </c>
      <c r="AN19" s="15">
        <v>400401.97000000003</v>
      </c>
      <c r="AO19" s="15">
        <v>480037.47</v>
      </c>
      <c r="AP19" s="35">
        <v>522533.1599999998</v>
      </c>
      <c r="AQ19" s="35">
        <v>478214.47</v>
      </c>
      <c r="AR19" s="35">
        <v>492211.88000000018</v>
      </c>
    </row>
    <row r="20" spans="1:44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  <c r="AG20" s="15">
        <v>314604.67000000004</v>
      </c>
      <c r="AH20" s="15">
        <v>447426.58999999997</v>
      </c>
      <c r="AI20" s="15">
        <v>684040.58</v>
      </c>
      <c r="AJ20" s="15">
        <v>450838.19999999995</v>
      </c>
      <c r="AK20" s="15">
        <v>673216.62</v>
      </c>
      <c r="AL20" s="15">
        <v>436021.75</v>
      </c>
      <c r="AM20" s="15">
        <v>413915.43999999994</v>
      </c>
      <c r="AN20" s="15">
        <v>352796.09000000008</v>
      </c>
      <c r="AO20" s="15">
        <v>439413.7</v>
      </c>
      <c r="AP20" s="35">
        <v>368739.79000000004</v>
      </c>
      <c r="AQ20" s="35">
        <v>385812.66000000003</v>
      </c>
      <c r="AR20" s="35">
        <v>386553.36999999994</v>
      </c>
    </row>
    <row r="21" spans="1:44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7">SUM(F16:F20)</f>
        <v>13111432.340000015</v>
      </c>
      <c r="G21" s="6">
        <f t="shared" ref="G21" si="8">SUM(G16:G20)</f>
        <v>13389631</v>
      </c>
      <c r="H21" s="6">
        <f t="shared" ref="H21" si="9">SUM(H16:H20)</f>
        <v>13114059.460000001</v>
      </c>
      <c r="I21" s="6">
        <f t="shared" ref="I21" si="10">SUM(I16:I20)</f>
        <v>12804297.5</v>
      </c>
      <c r="J21" s="6">
        <f t="shared" ref="J21" si="11">SUM(J16:J20)</f>
        <v>12681374.35</v>
      </c>
      <c r="K21" s="6">
        <f t="shared" ref="K21" si="12">SUM(K16:K20)</f>
        <v>12405209.429999998</v>
      </c>
      <c r="L21" s="6">
        <f t="shared" ref="L21" si="13">SUM(L16:L20)</f>
        <v>11996450.780000001</v>
      </c>
      <c r="M21" s="6">
        <f t="shared" ref="M21" si="14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5">SUM(S16:S20)</f>
        <v>10954381.590000009</v>
      </c>
      <c r="T21" s="6">
        <f t="shared" si="15"/>
        <v>10514232.730000006</v>
      </c>
      <c r="U21" s="6">
        <f>SUM(U16:U20)</f>
        <v>10725864.479999997</v>
      </c>
      <c r="V21" s="6">
        <f t="shared" ref="V21:W21" si="16">SUM(V16:V20)</f>
        <v>10323236.200000012</v>
      </c>
      <c r="W21" s="6">
        <f t="shared" si="16"/>
        <v>10505799.910000006</v>
      </c>
      <c r="X21" s="6">
        <f>SUM(X16:X20)</f>
        <v>10643386.400000002</v>
      </c>
      <c r="Y21" s="6">
        <f t="shared" ref="Y21:Z21" si="17">SUM(Y16:Y20)</f>
        <v>9972358.9400000051</v>
      </c>
      <c r="Z21" s="6">
        <f t="shared" si="17"/>
        <v>10021245.689999999</v>
      </c>
      <c r="AA21" s="6">
        <v>10422944.67</v>
      </c>
      <c r="AB21" s="6">
        <v>11458611.869999999</v>
      </c>
      <c r="AC21" s="6">
        <f t="shared" ref="AC21" si="18">SUM(AC16:AC20)</f>
        <v>11833719.149999987</v>
      </c>
      <c r="AD21" s="6">
        <f>SUM(AD16:AD20)</f>
        <v>12325702.080000009</v>
      </c>
      <c r="AE21" s="6">
        <f t="shared" ref="AE21:AF21" si="19">SUM(AE16:AE20)</f>
        <v>11787984.339999998</v>
      </c>
      <c r="AF21" s="6">
        <f t="shared" si="19"/>
        <v>11935657</v>
      </c>
      <c r="AG21" s="6">
        <f>SUM(AG16:AG20)</f>
        <v>11554240.069999997</v>
      </c>
      <c r="AH21" s="6">
        <f t="shared" ref="AH21:AI21" si="20">SUM(AH16:AH20)</f>
        <v>12138817.189999986</v>
      </c>
      <c r="AI21" s="6">
        <f t="shared" si="20"/>
        <v>12396926.259999994</v>
      </c>
      <c r="AJ21" s="6">
        <f>SUM(AJ16:AJ20)</f>
        <v>11863972.489999998</v>
      </c>
      <c r="AK21" s="6">
        <f t="shared" ref="AK21:AL21" si="21">SUM(AK16:AK20)</f>
        <v>11944265.48</v>
      </c>
      <c r="AL21" s="6">
        <f t="shared" si="21"/>
        <v>11923710.410000013</v>
      </c>
      <c r="AM21" s="6">
        <f t="shared" ref="AM21:AO21" si="22">SUM(AM16:AM20)</f>
        <v>12070283.92</v>
      </c>
      <c r="AN21" s="6">
        <f t="shared" si="22"/>
        <v>12704405.259999996</v>
      </c>
      <c r="AO21" s="6">
        <f t="shared" si="22"/>
        <v>13836004.01000002</v>
      </c>
      <c r="AP21" s="6">
        <f t="shared" ref="AP21:AR21" si="23">SUM(AP16:AP20)</f>
        <v>14131242.210000012</v>
      </c>
      <c r="AQ21" s="6">
        <f t="shared" si="23"/>
        <v>14319627.200000007</v>
      </c>
      <c r="AR21" s="6">
        <f t="shared" si="23"/>
        <v>13939769.940000011</v>
      </c>
    </row>
    <row r="22" spans="1:44" x14ac:dyDescent="0.25">
      <c r="A22" s="16">
        <v>16</v>
      </c>
      <c r="B22" s="19" t="s">
        <v>3</v>
      </c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  <c r="AG23" s="15">
        <v>54067.91</v>
      </c>
      <c r="AH23" s="15">
        <v>88490.75</v>
      </c>
      <c r="AI23" s="15">
        <v>75487.12</v>
      </c>
      <c r="AJ23" s="15">
        <v>87494.02</v>
      </c>
      <c r="AK23" s="15">
        <v>72357.259999999995</v>
      </c>
      <c r="AL23" s="15">
        <v>97037.08</v>
      </c>
      <c r="AM23" s="15">
        <v>107701.85</v>
      </c>
      <c r="AN23" s="15">
        <v>60653.599999999991</v>
      </c>
      <c r="AO23" s="15">
        <v>34404.839999999997</v>
      </c>
      <c r="AP23" s="15">
        <v>46756.53</v>
      </c>
      <c r="AQ23" s="15">
        <v>69801.41</v>
      </c>
      <c r="AR23" s="15">
        <v>33042.959999999999</v>
      </c>
    </row>
    <row r="24" spans="1:44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  <c r="AG24" s="15">
        <f>44242.19+68329</f>
        <v>112571.19</v>
      </c>
      <c r="AH24" s="15">
        <f>58148.4+85900</f>
        <v>144048.4</v>
      </c>
      <c r="AI24" s="15">
        <f>111011.16+72497</f>
        <v>183508.16</v>
      </c>
      <c r="AJ24" s="15">
        <f>114490.59+68016</f>
        <v>182506.59</v>
      </c>
      <c r="AK24" s="15">
        <f>80783.88+47165</f>
        <v>127948.88</v>
      </c>
      <c r="AL24" s="15">
        <f>58514.57+54689</f>
        <v>113203.57</v>
      </c>
      <c r="AM24" s="15">
        <f>97196.04+56557</f>
        <v>153753.03999999998</v>
      </c>
      <c r="AN24" s="15">
        <f>37364.09+69034</f>
        <v>106398.09</v>
      </c>
      <c r="AO24" s="15">
        <f>41156.33+45030.3</f>
        <v>86186.63</v>
      </c>
      <c r="AP24" s="15">
        <f>64472.24+48791</f>
        <v>113263.23999999999</v>
      </c>
      <c r="AQ24" s="15">
        <f>34888.94+52109</f>
        <v>86997.94</v>
      </c>
      <c r="AR24" s="85">
        <f>33236.95+53292</f>
        <v>86528.95</v>
      </c>
    </row>
    <row r="25" spans="1:44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  <c r="AG25" s="15">
        <v>3364.2799999999997</v>
      </c>
      <c r="AH25" s="15">
        <v>1569.65</v>
      </c>
      <c r="AI25" s="15">
        <v>2561</v>
      </c>
      <c r="AJ25" s="15">
        <v>735.9</v>
      </c>
      <c r="AK25" s="15">
        <v>180.52</v>
      </c>
      <c r="AL25" s="15">
        <v>703.71</v>
      </c>
      <c r="AM25" s="15">
        <v>2035.58</v>
      </c>
      <c r="AN25" s="15">
        <v>1331.1599999999999</v>
      </c>
      <c r="AO25" s="15">
        <v>1303.1500000000001</v>
      </c>
      <c r="AP25" s="15">
        <v>428.53000000000003</v>
      </c>
      <c r="AQ25" s="15">
        <v>2218.4700000000003</v>
      </c>
      <c r="AR25" s="15">
        <v>254.37</v>
      </c>
    </row>
    <row r="26" spans="1:44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  <c r="AG26" s="15">
        <v>9426.83</v>
      </c>
      <c r="AH26" s="15">
        <v>553.47</v>
      </c>
      <c r="AI26" s="15">
        <v>22632.629999999997</v>
      </c>
      <c r="AJ26" s="15">
        <v>130.5</v>
      </c>
      <c r="AK26" s="15">
        <v>38078.04</v>
      </c>
      <c r="AL26" s="15">
        <v>1090.3499999999999</v>
      </c>
      <c r="AM26" s="15">
        <v>22712.65</v>
      </c>
      <c r="AN26" s="15">
        <v>1830.75</v>
      </c>
      <c r="AO26" s="15">
        <v>7457.49</v>
      </c>
      <c r="AP26" s="15">
        <v>270.48</v>
      </c>
      <c r="AQ26" s="15">
        <v>24869.31</v>
      </c>
      <c r="AR26" s="15">
        <v>6524.9699999999993</v>
      </c>
    </row>
    <row r="27" spans="1:44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</row>
    <row r="28" spans="1:44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24">SUM(D23:D27)</f>
        <v>116902.34</v>
      </c>
      <c r="E28" s="6">
        <f t="shared" ref="E28" si="25">SUM(E23:E27)</f>
        <v>155012.25000000003</v>
      </c>
      <c r="F28" s="6">
        <f t="shared" ref="F28" si="26">SUM(F23:F27)</f>
        <v>118485.60999999999</v>
      </c>
      <c r="G28" s="6">
        <f t="shared" ref="G28" si="27">SUM(G23:G27)</f>
        <v>117732.18000000001</v>
      </c>
      <c r="H28" s="6">
        <f t="shared" ref="H28" si="28">SUM(H23:H27)</f>
        <v>163595.55000000005</v>
      </c>
      <c r="I28" s="6">
        <f t="shared" ref="I28" si="29">SUM(I23:I27)</f>
        <v>232169.95</v>
      </c>
      <c r="J28" s="6">
        <f t="shared" ref="J28" si="30">SUM(J23:J27)</f>
        <v>189482.03</v>
      </c>
      <c r="K28" s="6">
        <f t="shared" ref="K28" si="31">SUM(K23:K27)</f>
        <v>240330.46000000002</v>
      </c>
      <c r="L28" s="6">
        <f t="shared" ref="L28" si="32">SUM(L23:L27)</f>
        <v>339593.63</v>
      </c>
      <c r="M28" s="6">
        <f t="shared" ref="M28" si="33">SUM(M23:M27)</f>
        <v>385239.25</v>
      </c>
      <c r="N28" s="6">
        <f t="shared" ref="N28" si="34">SUM(N23:N27)</f>
        <v>555762.71</v>
      </c>
      <c r="O28" s="6">
        <f>SUM(O23:O27)</f>
        <v>340295.86000000004</v>
      </c>
      <c r="P28" s="6">
        <f t="shared" ref="P28:Q28" si="35">SUM(P23:P27)</f>
        <v>359077.57</v>
      </c>
      <c r="Q28" s="6">
        <f t="shared" si="35"/>
        <v>294224.88999999996</v>
      </c>
      <c r="R28" s="6">
        <f>SUM(R23:R27)</f>
        <v>221420.95</v>
      </c>
      <c r="S28" s="6">
        <f t="shared" ref="S28:T28" si="36">SUM(S23:S27)</f>
        <v>257584.71</v>
      </c>
      <c r="T28" s="6">
        <f t="shared" si="36"/>
        <v>208448.17999999996</v>
      </c>
      <c r="U28" s="6">
        <f>SUM(U23:U27)</f>
        <v>216718.95</v>
      </c>
      <c r="V28" s="6">
        <f t="shared" ref="V28:W28" si="37">SUM(V23:V27)</f>
        <v>325538.45</v>
      </c>
      <c r="W28" s="6">
        <f t="shared" si="37"/>
        <v>342205.32</v>
      </c>
      <c r="X28" s="6">
        <f>SUM(X23:X27)</f>
        <v>223498.11999999997</v>
      </c>
      <c r="Y28" s="6">
        <f t="shared" ref="Y28:Z28" si="38">SUM(Y23:Y27)</f>
        <v>239935.67</v>
      </c>
      <c r="Z28" s="6">
        <f t="shared" si="38"/>
        <v>252804.21000000002</v>
      </c>
      <c r="AA28" s="6">
        <f>SUM(AA23:AA27)</f>
        <v>237783.24000000002</v>
      </c>
      <c r="AB28" s="6">
        <f t="shared" ref="AB28:AC28" si="39">SUM(AB23:AB27)</f>
        <v>233027.89</v>
      </c>
      <c r="AC28" s="6">
        <f t="shared" si="39"/>
        <v>288816.62</v>
      </c>
      <c r="AD28" s="6">
        <f>SUM(AD23:AD27)</f>
        <v>162333</v>
      </c>
      <c r="AE28" s="6">
        <f t="shared" ref="AE28:AF28" si="40">SUM(AE23:AE27)</f>
        <v>183227.15</v>
      </c>
      <c r="AF28" s="6">
        <f t="shared" si="40"/>
        <v>204752.36</v>
      </c>
      <c r="AG28" s="6">
        <f>SUM(AG23:AG27)</f>
        <v>179430.21</v>
      </c>
      <c r="AH28" s="6">
        <f t="shared" ref="AH28:AI28" si="41">SUM(AH23:AH27)</f>
        <v>234662.27</v>
      </c>
      <c r="AI28" s="6">
        <f t="shared" si="41"/>
        <v>284188.90999999997</v>
      </c>
      <c r="AJ28" s="6">
        <f>SUM(AJ23:AJ27)</f>
        <v>270867.01</v>
      </c>
      <c r="AK28" s="6">
        <f t="shared" ref="AK28:AL28" si="42">SUM(AK23:AK27)</f>
        <v>238564.7</v>
      </c>
      <c r="AL28" s="6">
        <f t="shared" si="42"/>
        <v>212034.71000000002</v>
      </c>
      <c r="AM28" s="6">
        <f>SUM(AM23:AM27)</f>
        <v>286203.12</v>
      </c>
      <c r="AN28" s="6">
        <f t="shared" ref="AN28:AO28" si="43">SUM(AN23:AN27)</f>
        <v>170213.6</v>
      </c>
      <c r="AO28" s="6">
        <f t="shared" si="43"/>
        <v>129352.11</v>
      </c>
      <c r="AP28" s="6">
        <f>SUM(AP23:AP27)</f>
        <v>160718.78</v>
      </c>
      <c r="AQ28" s="6">
        <f t="shared" ref="AQ28:AR28" si="44">SUM(AQ23:AQ27)</f>
        <v>183887.13</v>
      </c>
      <c r="AR28" s="6">
        <f t="shared" si="44"/>
        <v>126351.25</v>
      </c>
    </row>
    <row r="29" spans="1:44" x14ac:dyDescent="0.25">
      <c r="A29" s="16">
        <v>23</v>
      </c>
      <c r="B29" s="19" t="s">
        <v>4</v>
      </c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  <c r="AG30" s="15">
        <v>6446.93</v>
      </c>
      <c r="AH30" s="15">
        <v>8865.15</v>
      </c>
      <c r="AI30" s="15">
        <v>2322.36</v>
      </c>
      <c r="AJ30" s="15">
        <v>4569.6499999999996</v>
      </c>
      <c r="AK30" s="15">
        <v>7257.3</v>
      </c>
      <c r="AL30" s="15">
        <v>5708.53</v>
      </c>
      <c r="AM30" s="15">
        <v>3119.61</v>
      </c>
      <c r="AN30" s="15">
        <v>7175.71</v>
      </c>
      <c r="AO30" s="15">
        <v>5702.98</v>
      </c>
      <c r="AP30" s="15">
        <v>4835.57</v>
      </c>
      <c r="AQ30" s="15">
        <v>4781.71</v>
      </c>
      <c r="AR30" s="15">
        <v>3088.61</v>
      </c>
    </row>
    <row r="31" spans="1:44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  <c r="AG31" s="15">
        <v>1721.3899999999999</v>
      </c>
      <c r="AH31" s="15">
        <v>4707.93</v>
      </c>
      <c r="AI31" s="15">
        <v>857.65</v>
      </c>
      <c r="AJ31" s="15">
        <v>1104.04</v>
      </c>
      <c r="AK31" s="15">
        <v>5113.0200000000004</v>
      </c>
      <c r="AL31" s="15">
        <v>615.21</v>
      </c>
      <c r="AM31" s="15">
        <v>1267.5</v>
      </c>
      <c r="AN31" s="15">
        <v>3871.08</v>
      </c>
      <c r="AO31" s="15">
        <v>2108.81</v>
      </c>
      <c r="AP31" s="15">
        <v>555.49</v>
      </c>
      <c r="AQ31" s="15">
        <v>3026.14</v>
      </c>
      <c r="AR31" s="15">
        <v>1543.3400000000001</v>
      </c>
    </row>
    <row r="32" spans="1:44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  <c r="AG32" s="15">
        <v>0</v>
      </c>
      <c r="AH32" s="15">
        <v>230.22</v>
      </c>
      <c r="AI32" s="15">
        <v>0</v>
      </c>
      <c r="AJ32" s="15">
        <v>0</v>
      </c>
      <c r="AK32" s="15">
        <v>0</v>
      </c>
      <c r="AL32" s="15">
        <v>289.23</v>
      </c>
      <c r="AM32" s="15">
        <v>0</v>
      </c>
      <c r="AN32" s="15">
        <v>0</v>
      </c>
      <c r="AO32" s="15">
        <v>152.25</v>
      </c>
      <c r="AP32" s="15">
        <v>703.56</v>
      </c>
      <c r="AQ32" s="15">
        <v>201.9</v>
      </c>
      <c r="AR32" s="15">
        <v>0</v>
      </c>
    </row>
    <row r="33" spans="1:44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  <c r="AG33" s="15">
        <v>191.68</v>
      </c>
      <c r="AH33" s="15">
        <v>131.43</v>
      </c>
      <c r="AI33" s="15">
        <v>400</v>
      </c>
      <c r="AJ33" s="15">
        <v>10</v>
      </c>
      <c r="AK33" s="15">
        <v>2948.08</v>
      </c>
      <c r="AL33" s="15">
        <v>200</v>
      </c>
      <c r="AM33" s="15">
        <v>200</v>
      </c>
      <c r="AN33" s="15">
        <v>153.96</v>
      </c>
      <c r="AO33" s="15">
        <v>200</v>
      </c>
      <c r="AP33" s="15">
        <v>400</v>
      </c>
      <c r="AQ33" s="15">
        <v>22527</v>
      </c>
      <c r="AR33" s="15">
        <v>29.03</v>
      </c>
    </row>
    <row r="34" spans="1:44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</row>
    <row r="35" spans="1:44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45">SUM(D30:D34)</f>
        <v>14625.079999999998</v>
      </c>
      <c r="E35" s="6">
        <f t="shared" ref="E35" si="46">SUM(E30:E34)</f>
        <v>17563.900000000001</v>
      </c>
      <c r="F35" s="6">
        <f t="shared" ref="F35" si="47">SUM(F30:F34)</f>
        <v>22704.080000000002</v>
      </c>
      <c r="G35" s="6">
        <f t="shared" ref="G35" si="48">SUM(G30:G34)</f>
        <v>14585.66</v>
      </c>
      <c r="H35" s="6">
        <f t="shared" ref="H35" si="49">SUM(H30:H34)</f>
        <v>20091.8</v>
      </c>
      <c r="I35" s="6">
        <f t="shared" ref="I35" si="50">SUM(I30:I34)</f>
        <v>18723.010000000002</v>
      </c>
      <c r="J35" s="6">
        <f t="shared" ref="J35" si="51">SUM(J30:J34)</f>
        <v>11233.67</v>
      </c>
      <c r="K35" s="6">
        <f t="shared" ref="K35" si="52">SUM(K30:K34)</f>
        <v>19624.839999999997</v>
      </c>
      <c r="L35" s="6">
        <f t="shared" ref="L35" si="53">SUM(L30:L34)</f>
        <v>11493.04</v>
      </c>
      <c r="M35" s="6">
        <f t="shared" ref="M35" si="54">SUM(M30:M34)</f>
        <v>14767.240000000002</v>
      </c>
      <c r="N35" s="6">
        <f t="shared" ref="N35" si="55">SUM(N30:N34)</f>
        <v>25619.130000000005</v>
      </c>
      <c r="O35" s="6">
        <f>SUM(O30:O34)</f>
        <v>-9049.16</v>
      </c>
      <c r="P35" s="6">
        <f t="shared" ref="P35:Q35" si="56">SUM(P30:P34)</f>
        <v>-23949.350000000002</v>
      </c>
      <c r="Q35" s="6">
        <f t="shared" si="56"/>
        <v>-10407.449999999999</v>
      </c>
      <c r="R35" s="6">
        <f>SUM(R30:R34)</f>
        <v>19387.059999999998</v>
      </c>
      <c r="S35" s="6">
        <f t="shared" ref="S35:T35" si="57">SUM(S30:S34)</f>
        <v>21616.850000000002</v>
      </c>
      <c r="T35" s="6">
        <f t="shared" si="57"/>
        <v>9408.9600000000009</v>
      </c>
      <c r="U35" s="6">
        <f>SUM(U30:U34)</f>
        <v>12702.380000000001</v>
      </c>
      <c r="V35" s="6">
        <f t="shared" ref="V35:W35" si="58">SUM(V30:V34)</f>
        <v>11183.27</v>
      </c>
      <c r="W35" s="6">
        <f t="shared" si="58"/>
        <v>15708.61</v>
      </c>
      <c r="X35" s="6">
        <f>SUM(X30:X34)</f>
        <v>13974.449999999999</v>
      </c>
      <c r="Y35" s="6">
        <f t="shared" ref="Y35:Z35" si="59">SUM(Y30:Y34)</f>
        <v>11822.98</v>
      </c>
      <c r="Z35" s="6">
        <f t="shared" si="59"/>
        <v>4224.6499999999996</v>
      </c>
      <c r="AA35" s="6">
        <f>SUM(AA30:AA34)</f>
        <v>9697.73</v>
      </c>
      <c r="AB35" s="6">
        <f t="shared" ref="AB35:AC35" si="60">SUM(AB30:AB34)</f>
        <v>4875.87</v>
      </c>
      <c r="AC35" s="6">
        <f t="shared" si="60"/>
        <v>6367.880000000001</v>
      </c>
      <c r="AD35" s="6">
        <f>SUM(AD30:AD34)</f>
        <v>7894.02</v>
      </c>
      <c r="AE35" s="6">
        <f t="shared" ref="AE35:AF35" si="61">SUM(AE30:AE34)</f>
        <v>11553.36</v>
      </c>
      <c r="AF35" s="6">
        <f t="shared" si="61"/>
        <v>6121.33</v>
      </c>
      <c r="AG35" s="6">
        <f>SUM(AG30:AG34)</f>
        <v>8360</v>
      </c>
      <c r="AH35" s="6">
        <f t="shared" ref="AH35:AI35" si="62">SUM(AH30:AH34)</f>
        <v>13934.73</v>
      </c>
      <c r="AI35" s="6">
        <f t="shared" si="62"/>
        <v>3580.01</v>
      </c>
      <c r="AJ35" s="6">
        <f>SUM(AJ30:AJ34)</f>
        <v>5683.69</v>
      </c>
      <c r="AK35" s="6">
        <f t="shared" ref="AK35:AL35" si="63">SUM(AK30:AK34)</f>
        <v>15318.4</v>
      </c>
      <c r="AL35" s="6">
        <f t="shared" si="63"/>
        <v>6812.9699999999993</v>
      </c>
      <c r="AM35" s="6">
        <f>SUM(AM30:AM34)</f>
        <v>4587.1100000000006</v>
      </c>
      <c r="AN35" s="6">
        <f t="shared" ref="AN35:AO35" si="64">SUM(AN30:AN34)</f>
        <v>11200.75</v>
      </c>
      <c r="AO35" s="6">
        <f t="shared" si="64"/>
        <v>8164.0399999999991</v>
      </c>
      <c r="AP35" s="6">
        <f>SUM(AP30:AP34)</f>
        <v>6494.619999999999</v>
      </c>
      <c r="AQ35" s="6">
        <f t="shared" ref="AQ35:AR35" si="65">SUM(AQ30:AQ34)</f>
        <v>30536.75</v>
      </c>
      <c r="AR35" s="6">
        <f t="shared" si="65"/>
        <v>4660.9800000000005</v>
      </c>
    </row>
    <row r="36" spans="1:44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ht="15" customHeight="1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1" t="s">
        <v>84</v>
      </c>
      <c r="P38" s="52"/>
      <c r="Q38" s="53"/>
      <c r="R38" s="51" t="s">
        <v>85</v>
      </c>
      <c r="S38" s="52"/>
      <c r="T38" s="53"/>
      <c r="U38" s="51" t="s">
        <v>86</v>
      </c>
      <c r="V38" s="52"/>
      <c r="W38" s="53"/>
      <c r="X38" s="51" t="s">
        <v>87</v>
      </c>
      <c r="Y38" s="52"/>
      <c r="Z38" s="53"/>
      <c r="AA38" s="51" t="s">
        <v>88</v>
      </c>
      <c r="AB38" s="52"/>
      <c r="AC38" s="53"/>
      <c r="AD38" s="51" t="s">
        <v>90</v>
      </c>
      <c r="AE38" s="52"/>
      <c r="AF38" s="53"/>
      <c r="AG38" s="51" t="s">
        <v>91</v>
      </c>
      <c r="AH38" s="52"/>
      <c r="AI38" s="53"/>
      <c r="AJ38" s="51" t="s">
        <v>92</v>
      </c>
      <c r="AK38" s="52"/>
      <c r="AL38" s="53"/>
      <c r="AM38" s="51" t="s">
        <v>93</v>
      </c>
      <c r="AN38" s="52"/>
      <c r="AO38" s="53"/>
      <c r="AP38" s="51" t="s">
        <v>94</v>
      </c>
      <c r="AQ38" s="52"/>
      <c r="AR38" s="53"/>
    </row>
    <row r="39" spans="1:44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4"/>
      <c r="P39" s="55"/>
      <c r="Q39" s="56"/>
      <c r="R39" s="54"/>
      <c r="S39" s="55"/>
      <c r="T39" s="56"/>
      <c r="U39" s="54"/>
      <c r="V39" s="55"/>
      <c r="W39" s="56"/>
      <c r="X39" s="54"/>
      <c r="Y39" s="55"/>
      <c r="Z39" s="56"/>
      <c r="AA39" s="54"/>
      <c r="AB39" s="55"/>
      <c r="AC39" s="56"/>
      <c r="AD39" s="54"/>
      <c r="AE39" s="55"/>
      <c r="AF39" s="56"/>
      <c r="AG39" s="54"/>
      <c r="AH39" s="55"/>
      <c r="AI39" s="56"/>
      <c r="AJ39" s="54"/>
      <c r="AK39" s="55"/>
      <c r="AL39" s="56"/>
      <c r="AM39" s="54"/>
      <c r="AN39" s="55"/>
      <c r="AO39" s="56"/>
      <c r="AP39" s="54"/>
      <c r="AQ39" s="55"/>
      <c r="AR39" s="56"/>
    </row>
    <row r="40" spans="1:44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4"/>
      <c r="P40" s="55"/>
      <c r="Q40" s="56"/>
      <c r="R40" s="54"/>
      <c r="S40" s="55"/>
      <c r="T40" s="56"/>
      <c r="U40" s="54"/>
      <c r="V40" s="55"/>
      <c r="W40" s="56"/>
      <c r="X40" s="54"/>
      <c r="Y40" s="55"/>
      <c r="Z40" s="56"/>
      <c r="AA40" s="54"/>
      <c r="AB40" s="55"/>
      <c r="AC40" s="56"/>
      <c r="AD40" s="54"/>
      <c r="AE40" s="55"/>
      <c r="AF40" s="56"/>
      <c r="AG40" s="54"/>
      <c r="AH40" s="55"/>
      <c r="AI40" s="56"/>
      <c r="AJ40" s="54"/>
      <c r="AK40" s="55"/>
      <c r="AL40" s="56"/>
      <c r="AM40" s="54"/>
      <c r="AN40" s="55"/>
      <c r="AO40" s="56"/>
      <c r="AP40" s="54"/>
      <c r="AQ40" s="55"/>
      <c r="AR40" s="56"/>
    </row>
    <row r="41" spans="1:44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57"/>
      <c r="P41" s="58"/>
      <c r="Q41" s="59"/>
      <c r="R41" s="57"/>
      <c r="S41" s="58"/>
      <c r="T41" s="59"/>
      <c r="U41" s="57"/>
      <c r="V41" s="58"/>
      <c r="W41" s="59"/>
      <c r="X41" s="57"/>
      <c r="Y41" s="58"/>
      <c r="Z41" s="59"/>
      <c r="AA41" s="57"/>
      <c r="AB41" s="58"/>
      <c r="AC41" s="59"/>
      <c r="AD41" s="57"/>
      <c r="AE41" s="58"/>
      <c r="AF41" s="59"/>
      <c r="AG41" s="57"/>
      <c r="AH41" s="58"/>
      <c r="AI41" s="59"/>
      <c r="AJ41" s="57"/>
      <c r="AK41" s="58"/>
      <c r="AL41" s="59"/>
      <c r="AM41" s="57"/>
      <c r="AN41" s="58"/>
      <c r="AO41" s="59"/>
      <c r="AP41" s="57"/>
      <c r="AQ41" s="58"/>
      <c r="AR41" s="59"/>
    </row>
    <row r="42" spans="1:44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4" x14ac:dyDescent="0.25">
      <c r="A44" s="16">
        <v>38</v>
      </c>
      <c r="B44" s="9" t="s">
        <v>0</v>
      </c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7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44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  <c r="AG45" s="13">
        <v>20890</v>
      </c>
      <c r="AH45" s="13">
        <v>20803</v>
      </c>
      <c r="AI45" s="13">
        <v>20868</v>
      </c>
      <c r="AJ45" s="13">
        <v>20911</v>
      </c>
      <c r="AK45" s="13">
        <v>20891</v>
      </c>
      <c r="AL45" s="13">
        <v>20970</v>
      </c>
      <c r="AM45" s="13">
        <v>20971</v>
      </c>
      <c r="AN45" s="13">
        <v>20816</v>
      </c>
      <c r="AO45" s="13">
        <v>20742</v>
      </c>
      <c r="AP45" s="30">
        <v>20864</v>
      </c>
      <c r="AQ45" s="30">
        <v>20796</v>
      </c>
      <c r="AR45" s="30">
        <v>21053</v>
      </c>
    </row>
    <row r="46" spans="1:44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  <c r="AG46" s="13">
        <v>5263</v>
      </c>
      <c r="AH46" s="13">
        <v>5358</v>
      </c>
      <c r="AI46" s="13">
        <v>5298</v>
      </c>
      <c r="AJ46" s="13">
        <v>5271</v>
      </c>
      <c r="AK46" s="13">
        <v>5322</v>
      </c>
      <c r="AL46" s="13">
        <v>5261</v>
      </c>
      <c r="AM46" s="13">
        <v>5269</v>
      </c>
      <c r="AN46" s="13">
        <v>5433</v>
      </c>
      <c r="AO46" s="13">
        <v>5516</v>
      </c>
      <c r="AP46" s="30">
        <v>5402</v>
      </c>
      <c r="AQ46" s="30">
        <v>5463</v>
      </c>
      <c r="AR46" s="30">
        <v>5202</v>
      </c>
    </row>
    <row r="47" spans="1:44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  <c r="AG47" s="13">
        <v>2500</v>
      </c>
      <c r="AH47" s="13">
        <v>2494</v>
      </c>
      <c r="AI47" s="13">
        <v>2490</v>
      </c>
      <c r="AJ47" s="13">
        <v>2492</v>
      </c>
      <c r="AK47" s="13">
        <v>2495</v>
      </c>
      <c r="AL47" s="13">
        <v>2493</v>
      </c>
      <c r="AM47" s="13">
        <v>2487</v>
      </c>
      <c r="AN47" s="13">
        <v>2482</v>
      </c>
      <c r="AO47" s="13">
        <v>2480</v>
      </c>
      <c r="AP47" s="30">
        <v>2484</v>
      </c>
      <c r="AQ47" s="30">
        <v>2493</v>
      </c>
      <c r="AR47" s="30">
        <v>2506</v>
      </c>
    </row>
    <row r="48" spans="1:44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  <c r="AG48" s="13">
        <v>1554</v>
      </c>
      <c r="AH48" s="13">
        <v>1565</v>
      </c>
      <c r="AI48" s="13">
        <v>1578</v>
      </c>
      <c r="AJ48" s="13">
        <v>1584</v>
      </c>
      <c r="AK48" s="13">
        <v>1590</v>
      </c>
      <c r="AL48" s="13">
        <v>1593</v>
      </c>
      <c r="AM48" s="13">
        <v>1591</v>
      </c>
      <c r="AN48" s="13">
        <v>1594</v>
      </c>
      <c r="AO48" s="13">
        <v>1596</v>
      </c>
      <c r="AP48" s="30">
        <v>1604</v>
      </c>
      <c r="AQ48" s="30">
        <v>1609</v>
      </c>
      <c r="AR48" s="30">
        <v>1609</v>
      </c>
    </row>
    <row r="49" spans="1:44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  <c r="AG49" s="13">
        <v>31</v>
      </c>
      <c r="AH49" s="13">
        <v>31</v>
      </c>
      <c r="AI49" s="13">
        <v>31</v>
      </c>
      <c r="AJ49" s="13">
        <v>31</v>
      </c>
      <c r="AK49" s="13">
        <v>31</v>
      </c>
      <c r="AL49" s="13">
        <v>31</v>
      </c>
      <c r="AM49" s="13">
        <v>31</v>
      </c>
      <c r="AN49" s="13">
        <v>31</v>
      </c>
      <c r="AO49" s="13">
        <v>31</v>
      </c>
      <c r="AP49" s="30">
        <v>31</v>
      </c>
      <c r="AQ49" s="30">
        <v>31</v>
      </c>
      <c r="AR49" s="30">
        <v>31</v>
      </c>
    </row>
    <row r="50" spans="1:44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66">SUM(F45:F49)</f>
        <v>29994</v>
      </c>
      <c r="G50" s="14">
        <f t="shared" ref="G50" si="67">SUM(G45:G49)</f>
        <v>29998</v>
      </c>
      <c r="H50" s="14">
        <f t="shared" ref="H50" si="68">SUM(H45:H49)</f>
        <v>29981</v>
      </c>
      <c r="I50" s="14">
        <f t="shared" ref="I50" si="69">SUM(I45:I49)</f>
        <v>29999</v>
      </c>
      <c r="J50" s="14">
        <f t="shared" ref="J50" si="70">SUM(J45:J49)</f>
        <v>30002</v>
      </c>
      <c r="K50" s="14">
        <f t="shared" ref="K50" si="71">SUM(K45:K49)</f>
        <v>29992</v>
      </c>
      <c r="L50" s="14">
        <f t="shared" ref="L50" si="72">SUM(L45:L49)</f>
        <v>30013</v>
      </c>
      <c r="M50" s="14">
        <f t="shared" ref="M50" si="73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74">SUM(S45:S49)</f>
        <v>30059</v>
      </c>
      <c r="T50" s="14">
        <f t="shared" si="74"/>
        <v>30070</v>
      </c>
      <c r="U50" s="14">
        <f>SUM(U45:U49)</f>
        <v>30088</v>
      </c>
      <c r="V50" s="14">
        <f t="shared" ref="V50:W50" si="75">SUM(V45:V49)</f>
        <v>30105</v>
      </c>
      <c r="W50" s="14">
        <f t="shared" si="75"/>
        <v>29828</v>
      </c>
      <c r="X50" s="14">
        <f>SUM(X45:X49)</f>
        <v>30209</v>
      </c>
      <c r="Y50" s="14">
        <f t="shared" ref="Y50:Z50" si="76">SUM(Y45:Y49)</f>
        <v>30360</v>
      </c>
      <c r="Z50" s="14">
        <f t="shared" si="76"/>
        <v>30278</v>
      </c>
      <c r="AA50" s="14">
        <v>30291</v>
      </c>
      <c r="AB50" s="14">
        <v>30291</v>
      </c>
      <c r="AC50" s="14">
        <f t="shared" ref="AC50:AR50" si="77">SUM(AC45:AC49)</f>
        <v>30286</v>
      </c>
      <c r="AD50" s="14">
        <f t="shared" si="77"/>
        <v>30263</v>
      </c>
      <c r="AE50" s="14">
        <f t="shared" si="77"/>
        <v>30224</v>
      </c>
      <c r="AF50" s="14">
        <f t="shared" si="77"/>
        <v>30235</v>
      </c>
      <c r="AG50" s="14">
        <f t="shared" si="77"/>
        <v>30238</v>
      </c>
      <c r="AH50" s="14">
        <f t="shared" si="77"/>
        <v>30251</v>
      </c>
      <c r="AI50" s="14">
        <f t="shared" si="77"/>
        <v>30265</v>
      </c>
      <c r="AJ50" s="14">
        <f t="shared" si="77"/>
        <v>30289</v>
      </c>
      <c r="AK50" s="14">
        <f t="shared" si="77"/>
        <v>30329</v>
      </c>
      <c r="AL50" s="14">
        <f t="shared" si="77"/>
        <v>30348</v>
      </c>
      <c r="AM50" s="14">
        <f t="shared" si="77"/>
        <v>30349</v>
      </c>
      <c r="AN50" s="14">
        <f t="shared" si="77"/>
        <v>30356</v>
      </c>
      <c r="AO50" s="14">
        <f t="shared" si="77"/>
        <v>30365</v>
      </c>
      <c r="AP50" s="14">
        <f t="shared" si="77"/>
        <v>30385</v>
      </c>
      <c r="AQ50" s="14">
        <f t="shared" si="77"/>
        <v>30392</v>
      </c>
      <c r="AR50" s="14">
        <f t="shared" si="77"/>
        <v>30401</v>
      </c>
    </row>
    <row r="51" spans="1:44" ht="30" x14ac:dyDescent="0.25">
      <c r="A51" s="16">
        <v>45</v>
      </c>
      <c r="B51" s="9" t="s">
        <v>28</v>
      </c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1:44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61">
        <v>141</v>
      </c>
      <c r="N52" s="65">
        <v>104</v>
      </c>
      <c r="O52" s="61">
        <v>37</v>
      </c>
      <c r="P52" s="61">
        <v>151</v>
      </c>
      <c r="Q52" s="61">
        <v>83</v>
      </c>
      <c r="R52" s="61">
        <v>171</v>
      </c>
      <c r="S52" s="61">
        <v>207</v>
      </c>
      <c r="T52" s="61">
        <v>121</v>
      </c>
      <c r="U52" s="61">
        <v>208</v>
      </c>
      <c r="V52" s="61">
        <v>107</v>
      </c>
      <c r="W52" s="61">
        <v>136</v>
      </c>
      <c r="X52" s="61">
        <v>140</v>
      </c>
      <c r="Y52" s="61">
        <v>102</v>
      </c>
      <c r="Z52" s="61">
        <v>72</v>
      </c>
      <c r="AA52" s="61">
        <v>132</v>
      </c>
      <c r="AB52" s="61">
        <v>118</v>
      </c>
      <c r="AC52" s="61">
        <v>48</v>
      </c>
      <c r="AD52" s="61">
        <v>148</v>
      </c>
      <c r="AE52" s="61">
        <v>192</v>
      </c>
      <c r="AF52" s="61">
        <v>243</v>
      </c>
      <c r="AG52" s="61">
        <v>196</v>
      </c>
      <c r="AH52" s="61">
        <v>155</v>
      </c>
      <c r="AI52" s="61">
        <v>171</v>
      </c>
      <c r="AJ52" s="61">
        <v>190</v>
      </c>
      <c r="AK52" s="61">
        <v>133</v>
      </c>
      <c r="AL52" s="61">
        <v>88</v>
      </c>
      <c r="AM52" s="61">
        <v>144</v>
      </c>
      <c r="AN52" s="61">
        <v>172</v>
      </c>
      <c r="AO52" s="61">
        <v>144</v>
      </c>
      <c r="AP52" s="86">
        <v>55</v>
      </c>
      <c r="AQ52" s="86">
        <v>16</v>
      </c>
      <c r="AR52" s="86">
        <v>147</v>
      </c>
    </row>
    <row r="53" spans="1:44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62"/>
      <c r="N53" s="66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86"/>
      <c r="AQ53" s="86"/>
      <c r="AR53" s="86"/>
    </row>
    <row r="54" spans="1:44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8</v>
      </c>
      <c r="AG54" s="36">
        <v>9</v>
      </c>
      <c r="AH54" s="36">
        <v>5</v>
      </c>
      <c r="AI54" s="36">
        <v>6</v>
      </c>
      <c r="AJ54" s="36">
        <v>10</v>
      </c>
      <c r="AK54" s="36">
        <v>6</v>
      </c>
      <c r="AL54" s="36">
        <v>3</v>
      </c>
      <c r="AM54" s="36">
        <v>9</v>
      </c>
      <c r="AN54" s="36">
        <v>5</v>
      </c>
      <c r="AO54" s="36">
        <v>8</v>
      </c>
      <c r="AP54" s="36">
        <v>3</v>
      </c>
      <c r="AQ54" s="36">
        <v>0</v>
      </c>
      <c r="AR54" s="36">
        <v>5</v>
      </c>
    </row>
    <row r="55" spans="1:44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15</v>
      </c>
      <c r="AG55" s="36">
        <v>8</v>
      </c>
      <c r="AH55" s="36">
        <v>2</v>
      </c>
      <c r="AI55" s="36">
        <v>5</v>
      </c>
      <c r="AJ55" s="36">
        <v>13</v>
      </c>
      <c r="AK55" s="36">
        <v>9</v>
      </c>
      <c r="AL55" s="36">
        <v>7</v>
      </c>
      <c r="AM55" s="36">
        <v>4</v>
      </c>
      <c r="AN55" s="36">
        <v>10</v>
      </c>
      <c r="AO55" s="36">
        <v>5</v>
      </c>
      <c r="AP55" s="36">
        <v>4</v>
      </c>
      <c r="AQ55" s="36">
        <v>0</v>
      </c>
      <c r="AR55" s="36">
        <v>6</v>
      </c>
    </row>
    <row r="56" spans="1:44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</row>
    <row r="57" spans="1:44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78">SUM(D52:D56)</f>
        <v>2</v>
      </c>
      <c r="E57" s="22">
        <f t="shared" ref="E57" si="79">SUM(E52:E56)</f>
        <v>8</v>
      </c>
      <c r="F57" s="22">
        <f t="shared" ref="F57" si="80">SUM(F52:F56)</f>
        <v>1</v>
      </c>
      <c r="G57" s="22">
        <f t="shared" ref="G57" si="81">SUM(G52:G56)</f>
        <v>14</v>
      </c>
      <c r="H57" s="22">
        <f t="shared" ref="H57" si="82">SUM(H52:H56)</f>
        <v>3</v>
      </c>
      <c r="I57" s="22">
        <f t="shared" ref="I57" si="83">SUM(I52:I56)</f>
        <v>298</v>
      </c>
      <c r="J57" s="22">
        <f t="shared" ref="J57" si="84">SUM(J52:J56)</f>
        <v>337</v>
      </c>
      <c r="K57" s="22">
        <f t="shared" ref="K57" si="85">SUM(K52:K56)</f>
        <v>292</v>
      </c>
      <c r="L57" s="22">
        <f t="shared" ref="L57" si="86">SUM(L52:L56)</f>
        <v>223</v>
      </c>
      <c r="M57" s="22">
        <f t="shared" ref="M57" si="87">SUM(M52:M56)</f>
        <v>148</v>
      </c>
      <c r="N57" s="22">
        <f t="shared" ref="N57" si="88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89">SUM(S52:S56)</f>
        <v>222</v>
      </c>
      <c r="T57" s="37">
        <f t="shared" si="89"/>
        <v>131</v>
      </c>
      <c r="U57" s="37">
        <f>SUM(U52:U56)</f>
        <v>215</v>
      </c>
      <c r="V57" s="37">
        <f t="shared" ref="V57:W57" si="90">SUM(V52:V56)</f>
        <v>116</v>
      </c>
      <c r="W57" s="37">
        <f t="shared" si="90"/>
        <v>144</v>
      </c>
      <c r="X57" s="37">
        <f>SUM(X52:X56)</f>
        <v>150</v>
      </c>
      <c r="Y57" s="37">
        <f t="shared" ref="Y57:Z57" si="91">SUM(Y52:Y56)</f>
        <v>114</v>
      </c>
      <c r="Z57" s="37">
        <f t="shared" si="91"/>
        <v>78</v>
      </c>
      <c r="AA57" s="14">
        <v>144</v>
      </c>
      <c r="AB57" s="14">
        <v>126</v>
      </c>
      <c r="AC57" s="14">
        <f t="shared" ref="AC57" si="92">SUM(AC52:AC56)</f>
        <v>59</v>
      </c>
      <c r="AD57" s="14">
        <f>SUM(AD52:AD56)</f>
        <v>161</v>
      </c>
      <c r="AE57" s="14">
        <f t="shared" ref="AE57:AF57" si="93">SUM(AE52:AE56)</f>
        <v>205</v>
      </c>
      <c r="AF57" s="14">
        <f t="shared" si="93"/>
        <v>266</v>
      </c>
      <c r="AG57" s="14">
        <f>SUM(AG52:AG56)</f>
        <v>213</v>
      </c>
      <c r="AH57" s="14">
        <f t="shared" ref="AH57:AI57" si="94">SUM(AH52:AH56)</f>
        <v>162</v>
      </c>
      <c r="AI57" s="14">
        <f t="shared" si="94"/>
        <v>182</v>
      </c>
      <c r="AJ57" s="14">
        <f>SUM(AJ52:AJ56)</f>
        <v>213</v>
      </c>
      <c r="AK57" s="14">
        <f t="shared" ref="AK57:AR57" si="95">SUM(AK52:AK56)</f>
        <v>148</v>
      </c>
      <c r="AL57" s="14">
        <f t="shared" si="95"/>
        <v>98</v>
      </c>
      <c r="AM57" s="14">
        <f t="shared" si="95"/>
        <v>157</v>
      </c>
      <c r="AN57" s="14">
        <f t="shared" si="95"/>
        <v>187</v>
      </c>
      <c r="AO57" s="14">
        <f t="shared" si="95"/>
        <v>157</v>
      </c>
      <c r="AP57" s="14">
        <f t="shared" si="95"/>
        <v>62</v>
      </c>
      <c r="AQ57" s="14">
        <f t="shared" si="95"/>
        <v>16</v>
      </c>
      <c r="AR57" s="14">
        <f t="shared" si="95"/>
        <v>158</v>
      </c>
    </row>
    <row r="58" spans="1:44" ht="30" x14ac:dyDescent="0.25">
      <c r="A58" s="16">
        <v>52</v>
      </c>
      <c r="B58" s="9" t="s">
        <v>29</v>
      </c>
      <c r="C58" s="6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  <row r="59" spans="1:44" x14ac:dyDescent="0.25">
      <c r="A59" s="16">
        <v>53</v>
      </c>
      <c r="B59" s="4" t="s">
        <v>6</v>
      </c>
      <c r="C59" s="63">
        <v>0</v>
      </c>
      <c r="D59" s="65">
        <v>0</v>
      </c>
      <c r="E59" s="65">
        <v>0</v>
      </c>
      <c r="F59" s="65">
        <v>0</v>
      </c>
      <c r="G59" s="65">
        <v>0</v>
      </c>
      <c r="H59" s="65">
        <v>319</v>
      </c>
      <c r="I59" s="65">
        <v>1821</v>
      </c>
      <c r="J59" s="65">
        <v>1992</v>
      </c>
      <c r="K59" s="65">
        <v>1362</v>
      </c>
      <c r="L59" s="65">
        <v>1277</v>
      </c>
      <c r="M59" s="65">
        <v>954</v>
      </c>
      <c r="N59" s="65">
        <v>1123</v>
      </c>
      <c r="O59" s="63">
        <v>642</v>
      </c>
      <c r="P59" s="63">
        <v>1216</v>
      </c>
      <c r="Q59" s="63">
        <v>496</v>
      </c>
      <c r="R59" s="63">
        <v>1800</v>
      </c>
      <c r="S59" s="63">
        <v>2685</v>
      </c>
      <c r="T59" s="63">
        <v>2206</v>
      </c>
      <c r="U59" s="63">
        <v>1891</v>
      </c>
      <c r="V59" s="63">
        <v>1998</v>
      </c>
      <c r="W59" s="63">
        <v>1933</v>
      </c>
      <c r="X59" s="63">
        <v>2256</v>
      </c>
      <c r="Y59" s="63">
        <v>1101</v>
      </c>
      <c r="Z59" s="63">
        <v>1428</v>
      </c>
      <c r="AA59" s="63">
        <v>1243</v>
      </c>
      <c r="AB59" s="63">
        <v>1214</v>
      </c>
      <c r="AC59" s="63">
        <v>1564</v>
      </c>
      <c r="AD59" s="63">
        <v>1894</v>
      </c>
      <c r="AE59" s="63">
        <v>3076</v>
      </c>
      <c r="AF59" s="63">
        <v>2249</v>
      </c>
      <c r="AG59" s="63">
        <v>2177</v>
      </c>
      <c r="AH59" s="63">
        <v>1878</v>
      </c>
      <c r="AI59" s="63">
        <v>2326</v>
      </c>
      <c r="AJ59" s="63">
        <v>2263</v>
      </c>
      <c r="AK59" s="63">
        <v>1359</v>
      </c>
      <c r="AL59" s="63">
        <v>1329</v>
      </c>
      <c r="AM59" s="63">
        <v>1523</v>
      </c>
      <c r="AN59" s="63">
        <v>1254</v>
      </c>
      <c r="AO59" s="63">
        <v>973</v>
      </c>
      <c r="AP59" s="63">
        <f>1112+175</f>
        <v>1287</v>
      </c>
      <c r="AQ59" s="63">
        <f>539+233</f>
        <v>772</v>
      </c>
      <c r="AR59" s="63">
        <f>2007+1137</f>
        <v>3144</v>
      </c>
    </row>
    <row r="60" spans="1:44" x14ac:dyDescent="0.25">
      <c r="A60" s="16">
        <v>54</v>
      </c>
      <c r="B60" s="4" t="s">
        <v>7</v>
      </c>
      <c r="C60" s="64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</row>
    <row r="61" spans="1:44" x14ac:dyDescent="0.25">
      <c r="A61" s="16">
        <v>55</v>
      </c>
      <c r="B61" s="4" t="s">
        <v>8</v>
      </c>
      <c r="C61" s="63">
        <v>221</v>
      </c>
      <c r="D61" s="65">
        <v>195</v>
      </c>
      <c r="E61" s="65">
        <v>249</v>
      </c>
      <c r="F61" s="65">
        <v>250</v>
      </c>
      <c r="G61" s="65">
        <v>224</v>
      </c>
      <c r="H61" s="65">
        <v>200</v>
      </c>
      <c r="I61" s="65">
        <v>41</v>
      </c>
      <c r="J61" s="65">
        <v>142</v>
      </c>
      <c r="K61" s="65">
        <v>130</v>
      </c>
      <c r="L61" s="65">
        <v>172</v>
      </c>
      <c r="M61" s="65">
        <v>135</v>
      </c>
      <c r="N61" s="65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  <c r="AG61" s="13">
        <v>81</v>
      </c>
      <c r="AH61" s="13">
        <v>68</v>
      </c>
      <c r="AI61" s="13">
        <v>84</v>
      </c>
      <c r="AJ61" s="13">
        <v>56</v>
      </c>
      <c r="AK61" s="13">
        <v>65</v>
      </c>
      <c r="AL61" s="13">
        <v>64</v>
      </c>
      <c r="AM61" s="13">
        <v>79</v>
      </c>
      <c r="AN61" s="13">
        <v>57</v>
      </c>
      <c r="AO61" s="47">
        <v>78</v>
      </c>
      <c r="AP61" s="47">
        <v>75</v>
      </c>
      <c r="AQ61" s="47">
        <v>24</v>
      </c>
      <c r="AR61" s="47">
        <v>121</v>
      </c>
    </row>
    <row r="62" spans="1:44" x14ac:dyDescent="0.25">
      <c r="A62" s="16">
        <v>56</v>
      </c>
      <c r="B62" s="4" t="s">
        <v>54</v>
      </c>
      <c r="C62" s="67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  <c r="AG62" s="13">
        <v>78</v>
      </c>
      <c r="AH62" s="13">
        <v>63</v>
      </c>
      <c r="AI62" s="13">
        <v>80</v>
      </c>
      <c r="AJ62" s="13">
        <v>70</v>
      </c>
      <c r="AK62" s="13">
        <v>85</v>
      </c>
      <c r="AL62" s="13">
        <v>67</v>
      </c>
      <c r="AM62" s="13">
        <v>71</v>
      </c>
      <c r="AN62" s="13">
        <v>57</v>
      </c>
      <c r="AO62" s="47">
        <v>57</v>
      </c>
      <c r="AP62" s="47">
        <v>69</v>
      </c>
      <c r="AQ62" s="47">
        <v>24</v>
      </c>
      <c r="AR62" s="47">
        <v>81</v>
      </c>
    </row>
    <row r="63" spans="1:44" x14ac:dyDescent="0.25">
      <c r="A63" s="16">
        <v>57</v>
      </c>
      <c r="B63" s="4" t="s">
        <v>9</v>
      </c>
      <c r="C63" s="64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47">
        <v>0</v>
      </c>
      <c r="AP63" s="47">
        <v>0</v>
      </c>
      <c r="AQ63" s="47">
        <v>0</v>
      </c>
      <c r="AR63" s="47">
        <v>0</v>
      </c>
    </row>
    <row r="64" spans="1:44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96">SUM(D59:D63)</f>
        <v>195</v>
      </c>
      <c r="E64" s="22">
        <f t="shared" ref="E64" si="97">SUM(E59:E63)</f>
        <v>249</v>
      </c>
      <c r="F64" s="22">
        <f t="shared" ref="F64" si="98">SUM(F59:F63)</f>
        <v>250</v>
      </c>
      <c r="G64" s="22">
        <f t="shared" ref="G64" si="99">SUM(G59:G63)</f>
        <v>224</v>
      </c>
      <c r="H64" s="22">
        <f t="shared" ref="H64" si="100">SUM(H59:H63)</f>
        <v>519</v>
      </c>
      <c r="I64" s="22">
        <f t="shared" ref="I64" si="101">SUM(I59:I63)</f>
        <v>1862</v>
      </c>
      <c r="J64" s="22">
        <f t="shared" ref="J64" si="102">SUM(J59:J63)</f>
        <v>2134</v>
      </c>
      <c r="K64" s="22">
        <f t="shared" ref="K64" si="103">SUM(K59:K63)</f>
        <v>1492</v>
      </c>
      <c r="L64" s="22">
        <f t="shared" ref="L64" si="104">SUM(L59:L63)</f>
        <v>1449</v>
      </c>
      <c r="M64" s="22">
        <f t="shared" ref="M64" si="105">SUM(M59:M63)</f>
        <v>1089</v>
      </c>
      <c r="N64" s="22">
        <f t="shared" ref="N64" si="106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107">SUM(S59:S63)</f>
        <v>2811</v>
      </c>
      <c r="T64" s="14">
        <f t="shared" si="107"/>
        <v>2317</v>
      </c>
      <c r="U64" s="14">
        <f>SUM(U59:U63)</f>
        <v>1999</v>
      </c>
      <c r="V64" s="14">
        <f t="shared" ref="V64:W64" si="108">SUM(V59:V63)</f>
        <v>2104</v>
      </c>
      <c r="W64" s="14">
        <f t="shared" si="108"/>
        <v>2040</v>
      </c>
      <c r="X64" s="14">
        <f>SUM(X59:X63)</f>
        <v>2385</v>
      </c>
      <c r="Y64" s="14">
        <f t="shared" ref="Y64:Z64" si="109">SUM(Y59:Y63)</f>
        <v>1199</v>
      </c>
      <c r="Z64" s="14">
        <f t="shared" si="109"/>
        <v>1553</v>
      </c>
      <c r="AA64" s="14">
        <v>1342</v>
      </c>
      <c r="AB64" s="14">
        <v>1333</v>
      </c>
      <c r="AC64" s="14">
        <f t="shared" ref="AC64" si="110">SUM(AC59:AC63)</f>
        <v>1717</v>
      </c>
      <c r="AD64" s="14">
        <f>SUM(AD59:AD63)</f>
        <v>2080</v>
      </c>
      <c r="AE64" s="14">
        <f t="shared" ref="AE64:AF64" si="111">SUM(AE59:AE63)</f>
        <v>3242</v>
      </c>
      <c r="AF64" s="14">
        <f t="shared" si="111"/>
        <v>2420</v>
      </c>
      <c r="AG64" s="14">
        <f>SUM(AG59:AG63)</f>
        <v>2336</v>
      </c>
      <c r="AH64" s="14">
        <f t="shared" ref="AH64:AI64" si="112">SUM(AH59:AH63)</f>
        <v>2009</v>
      </c>
      <c r="AI64" s="14">
        <f t="shared" si="112"/>
        <v>2490</v>
      </c>
      <c r="AJ64" s="14">
        <f>SUM(AJ59:AJ63)</f>
        <v>2389</v>
      </c>
      <c r="AK64" s="14">
        <f t="shared" ref="AK64:AL64" si="113">SUM(AK59:AK63)</f>
        <v>1509</v>
      </c>
      <c r="AL64" s="14">
        <f t="shared" si="113"/>
        <v>1460</v>
      </c>
      <c r="AM64" s="14">
        <f>SUM(AM59:AM63)</f>
        <v>1673</v>
      </c>
      <c r="AN64" s="14">
        <f t="shared" ref="AN64:AO64" si="114">SUM(AN59:AN63)</f>
        <v>1368</v>
      </c>
      <c r="AO64" s="14">
        <f t="shared" si="114"/>
        <v>1108</v>
      </c>
      <c r="AP64" s="14">
        <f>SUM(AP59:AP63)</f>
        <v>1431</v>
      </c>
      <c r="AQ64" s="14">
        <f t="shared" ref="AQ64:AR64" si="115">SUM(AQ59:AQ63)</f>
        <v>820</v>
      </c>
      <c r="AR64" s="14">
        <f t="shared" si="115"/>
        <v>3346</v>
      </c>
    </row>
    <row r="65" spans="1:44" ht="30" x14ac:dyDescent="0.25">
      <c r="A65" s="16">
        <v>59</v>
      </c>
      <c r="B65" s="9" t="s">
        <v>32</v>
      </c>
      <c r="C65" s="6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65">
        <v>120</v>
      </c>
      <c r="N66" s="65">
        <v>99</v>
      </c>
      <c r="O66" s="65">
        <v>36</v>
      </c>
      <c r="P66" s="65">
        <v>117</v>
      </c>
      <c r="Q66" s="65">
        <v>75</v>
      </c>
      <c r="R66" s="65">
        <v>165</v>
      </c>
      <c r="S66" s="65">
        <v>170</v>
      </c>
      <c r="T66" s="65">
        <v>105</v>
      </c>
      <c r="U66" s="65">
        <v>150</v>
      </c>
      <c r="V66" s="65">
        <v>84</v>
      </c>
      <c r="W66" s="65">
        <v>111</v>
      </c>
      <c r="X66" s="65">
        <v>117</v>
      </c>
      <c r="Y66" s="65">
        <v>96</v>
      </c>
      <c r="Z66" s="65">
        <v>58</v>
      </c>
      <c r="AA66" s="65">
        <v>109</v>
      </c>
      <c r="AB66" s="65">
        <v>102</v>
      </c>
      <c r="AC66" s="65">
        <v>34</v>
      </c>
      <c r="AD66" s="65">
        <v>114</v>
      </c>
      <c r="AE66" s="65">
        <v>151</v>
      </c>
      <c r="AF66" s="65">
        <v>180</v>
      </c>
      <c r="AG66" s="65">
        <v>160</v>
      </c>
      <c r="AH66" s="65">
        <v>123</v>
      </c>
      <c r="AI66" s="65">
        <v>147</v>
      </c>
      <c r="AJ66" s="65">
        <v>172</v>
      </c>
      <c r="AK66" s="65">
        <v>112</v>
      </c>
      <c r="AL66" s="65">
        <v>74</v>
      </c>
      <c r="AM66" s="65">
        <v>129</v>
      </c>
      <c r="AN66" s="65">
        <v>144</v>
      </c>
      <c r="AO66" s="65">
        <v>125</v>
      </c>
      <c r="AP66" s="65">
        <f>45</f>
        <v>45</v>
      </c>
      <c r="AQ66" s="65">
        <v>12</v>
      </c>
      <c r="AR66" s="65">
        <v>107</v>
      </c>
    </row>
    <row r="67" spans="1:44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</row>
    <row r="68" spans="1:44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  <c r="AG68" s="16">
        <v>7</v>
      </c>
      <c r="AH68" s="16">
        <v>1</v>
      </c>
      <c r="AI68" s="16">
        <v>1</v>
      </c>
      <c r="AJ68" s="16">
        <v>6</v>
      </c>
      <c r="AK68" s="16">
        <v>5</v>
      </c>
      <c r="AL68" s="16">
        <v>2</v>
      </c>
      <c r="AM68" s="16">
        <v>6</v>
      </c>
      <c r="AN68" s="16">
        <v>3</v>
      </c>
      <c r="AO68" s="16">
        <v>6</v>
      </c>
      <c r="AP68" s="47">
        <v>1</v>
      </c>
      <c r="AQ68" s="47">
        <v>0</v>
      </c>
      <c r="AR68" s="47">
        <v>2</v>
      </c>
    </row>
    <row r="69" spans="1:44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  <c r="AG69" s="16">
        <v>6</v>
      </c>
      <c r="AH69" s="16">
        <v>1</v>
      </c>
      <c r="AI69" s="16">
        <v>4</v>
      </c>
      <c r="AJ69" s="16">
        <v>9</v>
      </c>
      <c r="AK69" s="16">
        <v>7</v>
      </c>
      <c r="AL69" s="16">
        <v>5</v>
      </c>
      <c r="AM69" s="16">
        <v>4</v>
      </c>
      <c r="AN69" s="16">
        <v>7</v>
      </c>
      <c r="AO69" s="16">
        <v>5</v>
      </c>
      <c r="AP69" s="47">
        <v>3</v>
      </c>
      <c r="AQ69" s="47">
        <v>0</v>
      </c>
      <c r="AR69" s="47">
        <v>3</v>
      </c>
    </row>
    <row r="70" spans="1:44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47">
        <v>0</v>
      </c>
      <c r="AQ70" s="47">
        <v>0</v>
      </c>
      <c r="AR70" s="47">
        <v>0</v>
      </c>
    </row>
    <row r="71" spans="1:44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116">SUM(D66:D70)</f>
        <v>1</v>
      </c>
      <c r="E71" s="22">
        <f t="shared" ref="E71" si="117">SUM(E66:E70)</f>
        <v>7</v>
      </c>
      <c r="F71" s="22">
        <f t="shared" ref="F71" si="118">SUM(F66:F70)</f>
        <v>0</v>
      </c>
      <c r="G71" s="22">
        <f t="shared" ref="G71" si="119">SUM(G66:G70)</f>
        <v>6</v>
      </c>
      <c r="H71" s="22">
        <f t="shared" ref="H71" si="120">SUM(H66:H70)</f>
        <v>3</v>
      </c>
      <c r="I71" s="22">
        <f t="shared" ref="I71" si="121">SUM(I66:I70)</f>
        <v>220</v>
      </c>
      <c r="J71" s="22">
        <f t="shared" ref="J71" si="122">SUM(J66:J70)</f>
        <v>244</v>
      </c>
      <c r="K71" s="22">
        <f t="shared" ref="K71" si="123">SUM(K66:K70)</f>
        <v>229</v>
      </c>
      <c r="L71" s="22">
        <f t="shared" ref="L71" si="124">SUM(L66:L70)</f>
        <v>207</v>
      </c>
      <c r="M71" s="22">
        <f t="shared" ref="M71" si="125">SUM(M66:M70)</f>
        <v>124</v>
      </c>
      <c r="N71" s="22">
        <f t="shared" ref="N71" si="126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27">SUM(S66:S70)</f>
        <v>183</v>
      </c>
      <c r="T71" s="22">
        <f t="shared" si="127"/>
        <v>112</v>
      </c>
      <c r="U71" s="22">
        <f>SUM(U66:U70)</f>
        <v>156</v>
      </c>
      <c r="V71" s="22">
        <f t="shared" ref="V71:W71" si="128">SUM(V66:V70)</f>
        <v>88</v>
      </c>
      <c r="W71" s="22">
        <f t="shared" si="128"/>
        <v>117</v>
      </c>
      <c r="X71" s="22">
        <f>SUM(X66:X70)</f>
        <v>122</v>
      </c>
      <c r="Y71" s="22">
        <f t="shared" ref="Y71:Z71" si="129">SUM(Y66:Y70)</f>
        <v>103</v>
      </c>
      <c r="Z71" s="22">
        <f t="shared" si="129"/>
        <v>61</v>
      </c>
      <c r="AA71" s="22">
        <v>117</v>
      </c>
      <c r="AB71" s="22">
        <v>111</v>
      </c>
      <c r="AC71" s="22">
        <f t="shared" ref="AC71" si="130">SUM(AC66:AC70)</f>
        <v>40</v>
      </c>
      <c r="AD71" s="22">
        <f>SUM(AD66:AD70)</f>
        <v>117</v>
      </c>
      <c r="AE71" s="22">
        <f t="shared" ref="AE71:AF71" si="131">SUM(AE66:AE70)</f>
        <v>160</v>
      </c>
      <c r="AF71" s="22">
        <f t="shared" si="131"/>
        <v>183</v>
      </c>
      <c r="AG71" s="22">
        <f>SUM(AG66:AG70)</f>
        <v>173</v>
      </c>
      <c r="AH71" s="22">
        <f t="shared" ref="AH71:AI71" si="132">SUM(AH66:AH70)</f>
        <v>125</v>
      </c>
      <c r="AI71" s="22">
        <f t="shared" si="132"/>
        <v>152</v>
      </c>
      <c r="AJ71" s="22">
        <f>SUM(AJ66:AJ70)</f>
        <v>187</v>
      </c>
      <c r="AK71" s="22">
        <f t="shared" ref="AK71:AR71" si="133">SUM(AK66:AK70)</f>
        <v>124</v>
      </c>
      <c r="AL71" s="22">
        <f t="shared" si="133"/>
        <v>81</v>
      </c>
      <c r="AM71" s="22">
        <f t="shared" si="133"/>
        <v>139</v>
      </c>
      <c r="AN71" s="22">
        <f t="shared" si="133"/>
        <v>154</v>
      </c>
      <c r="AO71" s="22">
        <f t="shared" si="133"/>
        <v>136</v>
      </c>
      <c r="AP71" s="22">
        <f t="shared" si="133"/>
        <v>49</v>
      </c>
      <c r="AQ71" s="22">
        <f t="shared" si="133"/>
        <v>12</v>
      </c>
      <c r="AR71" s="22">
        <f t="shared" si="133"/>
        <v>112</v>
      </c>
    </row>
    <row r="72" spans="1:44" ht="30" x14ac:dyDescent="0.25">
      <c r="A72" s="16">
        <v>66</v>
      </c>
      <c r="B72" s="9" t="s">
        <v>33</v>
      </c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  <c r="AG73" s="16">
        <v>153</v>
      </c>
      <c r="AH73" s="16">
        <v>136</v>
      </c>
      <c r="AI73" s="16">
        <v>107</v>
      </c>
      <c r="AJ73" s="16">
        <v>204</v>
      </c>
      <c r="AK73" s="16">
        <v>108</v>
      </c>
      <c r="AL73" s="16">
        <v>80</v>
      </c>
      <c r="AM73" s="16">
        <v>90</v>
      </c>
      <c r="AN73" s="16">
        <v>185</v>
      </c>
      <c r="AO73" s="16">
        <v>113</v>
      </c>
      <c r="AP73" s="16">
        <v>24</v>
      </c>
      <c r="AQ73" s="16">
        <v>52</v>
      </c>
      <c r="AR73" s="16">
        <v>46</v>
      </c>
    </row>
    <row r="74" spans="1:44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  <c r="AG74" s="16">
        <v>64</v>
      </c>
      <c r="AH74" s="16">
        <v>31</v>
      </c>
      <c r="AI74" s="16">
        <v>21</v>
      </c>
      <c r="AJ74" s="16">
        <v>18</v>
      </c>
      <c r="AK74" s="16">
        <v>11</v>
      </c>
      <c r="AL74" s="16">
        <v>5</v>
      </c>
      <c r="AM74" s="16">
        <v>20</v>
      </c>
      <c r="AN74" s="16">
        <v>33</v>
      </c>
      <c r="AO74" s="16">
        <v>20</v>
      </c>
      <c r="AP74" s="16">
        <v>5</v>
      </c>
      <c r="AQ74" s="16">
        <v>7</v>
      </c>
      <c r="AR74" s="16">
        <v>9</v>
      </c>
    </row>
    <row r="75" spans="1:44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  <c r="AG75" s="16">
        <v>11</v>
      </c>
      <c r="AH75" s="16">
        <v>2</v>
      </c>
      <c r="AI75" s="16">
        <v>0</v>
      </c>
      <c r="AJ75" s="16">
        <v>6</v>
      </c>
      <c r="AK75" s="16">
        <v>8</v>
      </c>
      <c r="AL75" s="16">
        <v>2</v>
      </c>
      <c r="AM75" s="16">
        <v>5</v>
      </c>
      <c r="AN75" s="16">
        <v>6</v>
      </c>
      <c r="AO75" s="16">
        <v>3</v>
      </c>
      <c r="AP75" s="16">
        <v>1</v>
      </c>
      <c r="AQ75" s="16">
        <v>1</v>
      </c>
      <c r="AR75" s="16">
        <v>2</v>
      </c>
    </row>
    <row r="76" spans="1:44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  <c r="AG76" s="16">
        <v>10</v>
      </c>
      <c r="AH76" s="16">
        <v>5</v>
      </c>
      <c r="AI76" s="16">
        <v>2</v>
      </c>
      <c r="AJ76" s="16">
        <v>8</v>
      </c>
      <c r="AK76" s="16">
        <v>12</v>
      </c>
      <c r="AL76" s="16">
        <v>4</v>
      </c>
      <c r="AM76" s="16">
        <v>6</v>
      </c>
      <c r="AN76" s="16">
        <v>7</v>
      </c>
      <c r="AO76" s="16">
        <v>4</v>
      </c>
      <c r="AP76" s="16">
        <v>4</v>
      </c>
      <c r="AQ76" s="16">
        <v>4</v>
      </c>
      <c r="AR76" s="16">
        <v>2</v>
      </c>
    </row>
    <row r="77" spans="1:44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</row>
    <row r="78" spans="1:44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34">SUM(D73:D77)</f>
        <v>1</v>
      </c>
      <c r="E78" s="22">
        <f t="shared" ref="E78" si="135">SUM(E73:E77)</f>
        <v>5</v>
      </c>
      <c r="F78" s="22">
        <f t="shared" ref="F78" si="136">SUM(F73:F77)</f>
        <v>4</v>
      </c>
      <c r="G78" s="22">
        <f t="shared" ref="G78" si="137">SUM(G73:G77)</f>
        <v>1</v>
      </c>
      <c r="H78" s="22">
        <f t="shared" ref="H78" si="138">SUM(H73:H77)</f>
        <v>7</v>
      </c>
      <c r="I78" s="22">
        <f t="shared" ref="I78" si="139">SUM(I73:I77)</f>
        <v>40</v>
      </c>
      <c r="J78" s="22">
        <f t="shared" ref="J78" si="140">SUM(J73:J77)</f>
        <v>218</v>
      </c>
      <c r="K78" s="22">
        <f t="shared" ref="K78" si="141">SUM(K73:K77)</f>
        <v>279</v>
      </c>
      <c r="L78" s="22">
        <f t="shared" ref="L78" si="142">SUM(L73:L77)</f>
        <v>190</v>
      </c>
      <c r="M78" s="22">
        <f t="shared" ref="M78" si="143">SUM(M73:M77)</f>
        <v>190</v>
      </c>
      <c r="N78" s="22">
        <f t="shared" ref="N78" si="144">SUM(N73:N77)</f>
        <v>113</v>
      </c>
      <c r="O78" s="22">
        <f>SUM(O73:O77)</f>
        <v>101</v>
      </c>
      <c r="P78" s="22">
        <f t="shared" ref="P78:Q78" si="145">SUM(P73:P77)</f>
        <v>68</v>
      </c>
      <c r="Q78" s="22">
        <f t="shared" si="145"/>
        <v>200</v>
      </c>
      <c r="R78" s="22">
        <f t="shared" ref="R78:W78" si="146">SUM(R73:R77)</f>
        <v>139</v>
      </c>
      <c r="S78" s="22">
        <f t="shared" si="146"/>
        <v>197</v>
      </c>
      <c r="T78" s="22">
        <f t="shared" si="146"/>
        <v>147</v>
      </c>
      <c r="U78" s="22">
        <f t="shared" si="146"/>
        <v>155</v>
      </c>
      <c r="V78" s="22">
        <f t="shared" si="146"/>
        <v>140</v>
      </c>
      <c r="W78" s="22">
        <f t="shared" si="146"/>
        <v>109</v>
      </c>
      <c r="X78" s="22">
        <f t="shared" ref="X78:Z78" si="147">SUM(X73:X77)</f>
        <v>101</v>
      </c>
      <c r="Y78" s="22">
        <f t="shared" si="147"/>
        <v>153</v>
      </c>
      <c r="Z78" s="22">
        <f t="shared" si="147"/>
        <v>51</v>
      </c>
      <c r="AA78" s="22">
        <f>SUM(AA73:AA77)</f>
        <v>160</v>
      </c>
      <c r="AB78" s="22">
        <f t="shared" ref="AB78:AC78" si="148">SUM(AB73:AB77)</f>
        <v>122</v>
      </c>
      <c r="AC78" s="22">
        <f t="shared" si="148"/>
        <v>61</v>
      </c>
      <c r="AD78" s="22">
        <f>SUM(AD73:AD77)</f>
        <v>91</v>
      </c>
      <c r="AE78" s="22">
        <f t="shared" ref="AE78:AF78" si="149">SUM(AE73:AE77)</f>
        <v>209</v>
      </c>
      <c r="AF78" s="22">
        <f t="shared" si="149"/>
        <v>203</v>
      </c>
      <c r="AG78" s="22">
        <f>SUM(AG73:AG77)</f>
        <v>238</v>
      </c>
      <c r="AH78" s="22">
        <f t="shared" ref="AH78:AI78" si="150">SUM(AH73:AH77)</f>
        <v>174</v>
      </c>
      <c r="AI78" s="22">
        <f t="shared" si="150"/>
        <v>130</v>
      </c>
      <c r="AJ78" s="22">
        <f>SUM(AJ73:AJ77)</f>
        <v>236</v>
      </c>
      <c r="AK78" s="22">
        <f t="shared" ref="AK78:AL78" si="151">SUM(AK73:AK77)</f>
        <v>139</v>
      </c>
      <c r="AL78" s="22">
        <f t="shared" si="151"/>
        <v>91</v>
      </c>
      <c r="AM78" s="22">
        <f>SUM(AM73:AM77)</f>
        <v>121</v>
      </c>
      <c r="AN78" s="22">
        <f t="shared" ref="AN78:AO78" si="152">SUM(AN73:AN77)</f>
        <v>231</v>
      </c>
      <c r="AO78" s="22">
        <f t="shared" si="152"/>
        <v>140</v>
      </c>
      <c r="AP78" s="22">
        <f>SUM(AP73:AP77)</f>
        <v>34</v>
      </c>
      <c r="AQ78" s="22">
        <f t="shared" ref="AQ78:AR78" si="153">SUM(AQ73:AQ77)</f>
        <v>64</v>
      </c>
      <c r="AR78" s="22">
        <f t="shared" si="153"/>
        <v>59</v>
      </c>
    </row>
    <row r="79" spans="1:44" ht="30" x14ac:dyDescent="0.25">
      <c r="A79" s="16">
        <v>73</v>
      </c>
      <c r="B79" s="9" t="s">
        <v>34</v>
      </c>
      <c r="C79" s="69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</row>
    <row r="80" spans="1:44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8</v>
      </c>
      <c r="AI80" s="16">
        <v>4</v>
      </c>
      <c r="AJ80" s="16">
        <v>5</v>
      </c>
      <c r="AK80" s="16">
        <v>10</v>
      </c>
      <c r="AL80" s="16">
        <v>33</v>
      </c>
      <c r="AM80" s="16">
        <v>45</v>
      </c>
      <c r="AN80" s="16">
        <v>46</v>
      </c>
      <c r="AO80" s="16">
        <v>50</v>
      </c>
      <c r="AP80" s="16">
        <v>34</v>
      </c>
      <c r="AQ80" s="16">
        <v>37</v>
      </c>
      <c r="AR80" s="16">
        <v>32</v>
      </c>
    </row>
    <row r="81" spans="1:44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</v>
      </c>
      <c r="AJ81" s="16">
        <v>1</v>
      </c>
      <c r="AK81" s="16">
        <v>1</v>
      </c>
      <c r="AL81" s="16">
        <v>2</v>
      </c>
      <c r="AM81" s="16">
        <v>6</v>
      </c>
      <c r="AN81" s="16">
        <v>3</v>
      </c>
      <c r="AO81" s="16">
        <v>7</v>
      </c>
      <c r="AP81" s="16">
        <v>8</v>
      </c>
      <c r="AQ81" s="16">
        <v>11</v>
      </c>
      <c r="AR81" s="16">
        <v>4</v>
      </c>
    </row>
    <row r="82" spans="1:44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13</v>
      </c>
      <c r="AM82" s="16">
        <v>11</v>
      </c>
      <c r="AN82" s="16">
        <v>22</v>
      </c>
      <c r="AO82" s="16">
        <v>15</v>
      </c>
      <c r="AP82" s="16">
        <v>18</v>
      </c>
      <c r="AQ82" s="16">
        <v>14</v>
      </c>
      <c r="AR82" s="16">
        <v>17</v>
      </c>
    </row>
    <row r="83" spans="1:44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3</v>
      </c>
      <c r="AL83" s="16">
        <v>28</v>
      </c>
      <c r="AM83" s="16">
        <v>24</v>
      </c>
      <c r="AN83" s="16">
        <v>25</v>
      </c>
      <c r="AO83" s="16">
        <v>17</v>
      </c>
      <c r="AP83" s="16">
        <v>16</v>
      </c>
      <c r="AQ83" s="16">
        <v>18</v>
      </c>
      <c r="AR83" s="16">
        <v>25</v>
      </c>
    </row>
    <row r="84" spans="1:44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</row>
    <row r="85" spans="1:44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54">SUM(P80:P84)</f>
        <v>0</v>
      </c>
      <c r="Q85" s="22">
        <f t="shared" si="154"/>
        <v>0</v>
      </c>
      <c r="R85" s="22">
        <f>SUM(R80:R84)</f>
        <v>0</v>
      </c>
      <c r="S85" s="22">
        <f t="shared" ref="S85:T85" si="155">SUM(S80:S84)</f>
        <v>0</v>
      </c>
      <c r="T85" s="22">
        <f t="shared" si="155"/>
        <v>0</v>
      </c>
      <c r="U85" s="22">
        <f>SUM(U80:U84)</f>
        <v>0</v>
      </c>
      <c r="V85" s="22">
        <f t="shared" ref="V85:W85" si="156">SUM(V80:V84)</f>
        <v>0</v>
      </c>
      <c r="W85" s="22">
        <f t="shared" si="156"/>
        <v>0</v>
      </c>
      <c r="X85" s="22">
        <f>SUM(X80:X84)</f>
        <v>0</v>
      </c>
      <c r="Y85" s="22">
        <f t="shared" ref="Y85:Z85" si="157">SUM(Y80:Y84)</f>
        <v>0</v>
      </c>
      <c r="Z85" s="22">
        <f t="shared" si="157"/>
        <v>0</v>
      </c>
      <c r="AA85" s="22">
        <f>SUM(AA80:AA84)</f>
        <v>0</v>
      </c>
      <c r="AB85" s="22">
        <f t="shared" ref="AB85:AC85" si="158">SUM(AB80:AB84)</f>
        <v>0</v>
      </c>
      <c r="AC85" s="22">
        <f t="shared" si="158"/>
        <v>0</v>
      </c>
      <c r="AD85" s="22">
        <f>SUM(AD80:AD84)</f>
        <v>0</v>
      </c>
      <c r="AE85" s="22">
        <f t="shared" ref="AE85:AF85" si="159">SUM(AE80:AE84)</f>
        <v>0</v>
      </c>
      <c r="AF85" s="22">
        <f t="shared" si="159"/>
        <v>0</v>
      </c>
      <c r="AG85" s="22">
        <f>SUM(AG80:AG84)</f>
        <v>1</v>
      </c>
      <c r="AH85" s="22">
        <f t="shared" ref="AH85:AI85" si="160">SUM(AH80:AH84)</f>
        <v>8</v>
      </c>
      <c r="AI85" s="22">
        <f t="shared" si="160"/>
        <v>5</v>
      </c>
      <c r="AJ85" s="22">
        <f>SUM(AJ80:AJ84)</f>
        <v>6</v>
      </c>
      <c r="AK85" s="22">
        <f t="shared" ref="AK85:AL85" si="161">SUM(AK80:AK84)</f>
        <v>14</v>
      </c>
      <c r="AL85" s="22">
        <f t="shared" si="161"/>
        <v>76</v>
      </c>
      <c r="AM85" s="22">
        <f>SUM(AM80:AM84)</f>
        <v>86</v>
      </c>
      <c r="AN85" s="22">
        <f t="shared" ref="AN85:AO85" si="162">SUM(AN80:AN84)</f>
        <v>96</v>
      </c>
      <c r="AO85" s="22">
        <f t="shared" si="162"/>
        <v>89</v>
      </c>
      <c r="AP85" s="22">
        <f>SUM(AP80:AP84)</f>
        <v>76</v>
      </c>
      <c r="AQ85" s="22">
        <f t="shared" ref="AQ85:AR85" si="163">SUM(AQ80:AQ84)</f>
        <v>80</v>
      </c>
      <c r="AR85" s="22">
        <f t="shared" si="163"/>
        <v>78</v>
      </c>
    </row>
    <row r="86" spans="1:44" ht="30" x14ac:dyDescent="0.25">
      <c r="A86" s="16">
        <v>80</v>
      </c>
      <c r="B86" s="9" t="s">
        <v>35</v>
      </c>
      <c r="C86" s="69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</row>
    <row r="87" spans="1:44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</row>
    <row r="88" spans="1:44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</row>
    <row r="89" spans="1:44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  <c r="AG89" s="16">
        <v>411</v>
      </c>
      <c r="AH89" s="16">
        <v>435</v>
      </c>
      <c r="AI89" s="16">
        <v>451</v>
      </c>
      <c r="AJ89" s="16">
        <v>426</v>
      </c>
      <c r="AK89" s="16">
        <v>125</v>
      </c>
      <c r="AL89" s="16">
        <v>0</v>
      </c>
      <c r="AM89" s="16">
        <v>470</v>
      </c>
      <c r="AN89" s="16">
        <v>424</v>
      </c>
      <c r="AO89" s="16">
        <v>462</v>
      </c>
      <c r="AP89" s="16">
        <v>265</v>
      </c>
      <c r="AQ89" s="16">
        <v>549</v>
      </c>
      <c r="AR89" s="16">
        <v>544</v>
      </c>
    </row>
    <row r="90" spans="1:44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  <c r="AG90" s="16">
        <v>188</v>
      </c>
      <c r="AH90" s="16">
        <v>205</v>
      </c>
      <c r="AI90" s="16">
        <v>214</v>
      </c>
      <c r="AJ90" s="16">
        <v>244</v>
      </c>
      <c r="AK90" s="16">
        <v>72</v>
      </c>
      <c r="AL90" s="16">
        <v>0</v>
      </c>
      <c r="AM90" s="16">
        <v>242</v>
      </c>
      <c r="AN90" s="16">
        <v>229</v>
      </c>
      <c r="AO90" s="16">
        <v>194</v>
      </c>
      <c r="AP90" s="16">
        <v>32</v>
      </c>
      <c r="AQ90" s="16">
        <v>227</v>
      </c>
      <c r="AR90" s="16">
        <v>209</v>
      </c>
    </row>
    <row r="91" spans="1:44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  <c r="AG91" s="16">
        <v>5</v>
      </c>
      <c r="AH91" s="16">
        <v>5</v>
      </c>
      <c r="AI91" s="16">
        <v>4</v>
      </c>
      <c r="AJ91" s="16">
        <v>3</v>
      </c>
      <c r="AK91" s="16">
        <v>3</v>
      </c>
      <c r="AL91" s="16">
        <v>0</v>
      </c>
      <c r="AM91" s="16">
        <v>2</v>
      </c>
      <c r="AN91" s="16">
        <v>2</v>
      </c>
      <c r="AO91" s="16">
        <v>3</v>
      </c>
      <c r="AP91" s="16">
        <v>1</v>
      </c>
      <c r="AQ91" s="16">
        <v>3</v>
      </c>
      <c r="AR91" s="16">
        <v>4</v>
      </c>
    </row>
    <row r="92" spans="1:44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64">SUM(D87:D91)</f>
        <v>0</v>
      </c>
      <c r="E92" s="12">
        <f t="shared" ref="E92:H92" si="165">SUM(E87:E91)</f>
        <v>0</v>
      </c>
      <c r="F92" s="12">
        <f t="shared" si="165"/>
        <v>0</v>
      </c>
      <c r="G92" s="12">
        <f t="shared" si="165"/>
        <v>0</v>
      </c>
      <c r="H92" s="12">
        <f t="shared" si="165"/>
        <v>0</v>
      </c>
      <c r="I92" s="12">
        <f t="shared" ref="I92" si="166">SUM(I87:I91)</f>
        <v>0</v>
      </c>
      <c r="J92" s="12">
        <f t="shared" ref="J92" si="167">SUM(J87:J91)</f>
        <v>0</v>
      </c>
      <c r="K92" s="12">
        <f t="shared" ref="K92" si="168">SUM(K87:K91)</f>
        <v>0</v>
      </c>
      <c r="L92" s="12">
        <f t="shared" ref="L92" si="169">SUM(L87:L91)</f>
        <v>0</v>
      </c>
      <c r="M92" s="12">
        <f t="shared" ref="M92" si="170">SUM(M87:M91)</f>
        <v>0</v>
      </c>
      <c r="N92" s="12">
        <f t="shared" ref="N92" si="171">SUM(N87:N91)</f>
        <v>2.57</v>
      </c>
      <c r="O92" s="22">
        <f>SUM(O87:O91)</f>
        <v>543</v>
      </c>
      <c r="P92" s="22">
        <f t="shared" ref="P92:Q92" si="172">SUM(P87:P91)</f>
        <v>726</v>
      </c>
      <c r="Q92" s="22">
        <f t="shared" si="172"/>
        <v>762</v>
      </c>
      <c r="R92" s="22">
        <f>SUM(R87:R91)</f>
        <v>605</v>
      </c>
      <c r="S92" s="22">
        <f t="shared" ref="S92:T92" si="173">SUM(S87:S91)</f>
        <v>618</v>
      </c>
      <c r="T92" s="22">
        <f t="shared" si="173"/>
        <v>554</v>
      </c>
      <c r="U92" s="22">
        <f>SUM(U87:U91)</f>
        <v>578</v>
      </c>
      <c r="V92" s="22">
        <f t="shared" ref="V92:W92" si="174">SUM(V87:V91)</f>
        <v>596</v>
      </c>
      <c r="W92" s="22">
        <f t="shared" si="174"/>
        <v>571</v>
      </c>
      <c r="X92" s="22">
        <f>SUM(X87:X91)</f>
        <v>652</v>
      </c>
      <c r="Y92" s="22">
        <f t="shared" ref="Y92:Z92" si="175">SUM(Y87:Y91)</f>
        <v>587</v>
      </c>
      <c r="Z92" s="22">
        <f t="shared" si="175"/>
        <v>675</v>
      </c>
      <c r="AA92" s="22">
        <f>SUM(AA87:AA91)</f>
        <v>627</v>
      </c>
      <c r="AB92" s="22">
        <f t="shared" ref="AB92:AC92" si="176">SUM(AB87:AB91)</f>
        <v>624</v>
      </c>
      <c r="AC92" s="22">
        <f t="shared" si="176"/>
        <v>695</v>
      </c>
      <c r="AD92" s="22">
        <f>SUM(AD87:AD91)</f>
        <v>663</v>
      </c>
      <c r="AE92" s="22">
        <f t="shared" ref="AE92:AF92" si="177">SUM(AE87:AE91)</f>
        <v>677</v>
      </c>
      <c r="AF92" s="22">
        <f t="shared" si="177"/>
        <v>646</v>
      </c>
      <c r="AG92" s="22">
        <f>SUM(AG87:AG91)</f>
        <v>604</v>
      </c>
      <c r="AH92" s="22">
        <f t="shared" ref="AH92:AI92" si="178">SUM(AH87:AH91)</f>
        <v>645</v>
      </c>
      <c r="AI92" s="22">
        <f t="shared" si="178"/>
        <v>669</v>
      </c>
      <c r="AJ92" s="22">
        <f>SUM(AJ87:AJ91)</f>
        <v>673</v>
      </c>
      <c r="AK92" s="22">
        <f t="shared" ref="AK92:AL92" si="179">SUM(AK87:AK91)</f>
        <v>200</v>
      </c>
      <c r="AL92" s="22">
        <f t="shared" si="179"/>
        <v>0</v>
      </c>
      <c r="AM92" s="22">
        <f>SUM(AM87:AM91)</f>
        <v>714</v>
      </c>
      <c r="AN92" s="22">
        <f t="shared" ref="AN92:AO92" si="180">SUM(AN87:AN91)</f>
        <v>655</v>
      </c>
      <c r="AO92" s="22">
        <f t="shared" si="180"/>
        <v>659</v>
      </c>
      <c r="AP92" s="22">
        <f>SUM(AP87:AP91)</f>
        <v>298</v>
      </c>
      <c r="AQ92" s="22">
        <f t="shared" ref="AQ92:AR92" si="181">SUM(AQ87:AQ91)</f>
        <v>779</v>
      </c>
      <c r="AR92" s="22">
        <f t="shared" si="181"/>
        <v>757</v>
      </c>
    </row>
    <row r="93" spans="1:44" ht="45" x14ac:dyDescent="0.25">
      <c r="A93" s="16">
        <v>87</v>
      </c>
      <c r="B93" s="9" t="s">
        <v>81</v>
      </c>
      <c r="C93" s="69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</row>
    <row r="94" spans="1:44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7">
        <v>856</v>
      </c>
      <c r="AE94" s="47">
        <v>870</v>
      </c>
      <c r="AF94" s="47">
        <v>798</v>
      </c>
      <c r="AG94" s="47">
        <v>794</v>
      </c>
      <c r="AH94" s="47">
        <v>1068</v>
      </c>
      <c r="AI94" s="47">
        <v>774</v>
      </c>
      <c r="AJ94" s="47">
        <v>694</v>
      </c>
      <c r="AK94" s="47">
        <v>726</v>
      </c>
      <c r="AL94" s="47">
        <v>631</v>
      </c>
      <c r="AM94" s="16">
        <v>695</v>
      </c>
      <c r="AN94" s="16">
        <v>811</v>
      </c>
      <c r="AO94" s="16">
        <v>777</v>
      </c>
      <c r="AP94" s="47">
        <v>727</v>
      </c>
      <c r="AQ94" s="47">
        <v>664</v>
      </c>
      <c r="AR94" s="47">
        <v>1007</v>
      </c>
    </row>
    <row r="95" spans="1:44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  <c r="AG95" s="16">
        <v>1049</v>
      </c>
      <c r="AH95" s="16">
        <v>973</v>
      </c>
      <c r="AI95" s="16">
        <v>882</v>
      </c>
      <c r="AJ95" s="16">
        <v>828</v>
      </c>
      <c r="AK95" s="16">
        <v>729</v>
      </c>
      <c r="AL95" s="16">
        <v>594</v>
      </c>
      <c r="AM95" s="16">
        <v>578</v>
      </c>
      <c r="AN95" s="16">
        <v>616</v>
      </c>
      <c r="AO95" s="16">
        <v>705</v>
      </c>
      <c r="AP95" s="47">
        <v>709</v>
      </c>
      <c r="AQ95" s="47">
        <v>728</v>
      </c>
      <c r="AR95" s="47">
        <v>996</v>
      </c>
    </row>
    <row r="96" spans="1:44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  <c r="AG96" s="16">
        <v>17</v>
      </c>
      <c r="AH96" s="16">
        <v>13</v>
      </c>
      <c r="AI96" s="16">
        <v>15</v>
      </c>
      <c r="AJ96" s="16">
        <v>13</v>
      </c>
      <c r="AK96" s="16">
        <v>13</v>
      </c>
      <c r="AL96" s="16">
        <v>12</v>
      </c>
      <c r="AM96" s="16">
        <v>11</v>
      </c>
      <c r="AN96" s="16">
        <v>13</v>
      </c>
      <c r="AO96" s="16">
        <v>18</v>
      </c>
      <c r="AP96" s="47">
        <v>16</v>
      </c>
      <c r="AQ96" s="47">
        <v>19</v>
      </c>
      <c r="AR96" s="47">
        <v>25</v>
      </c>
    </row>
    <row r="97" spans="1:44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  <c r="AG97" s="16">
        <v>26</v>
      </c>
      <c r="AH97" s="16">
        <v>22</v>
      </c>
      <c r="AI97" s="16">
        <v>24</v>
      </c>
      <c r="AJ97" s="16">
        <v>22</v>
      </c>
      <c r="AK97" s="16">
        <v>27</v>
      </c>
      <c r="AL97" s="16">
        <v>24</v>
      </c>
      <c r="AM97" s="16">
        <v>27</v>
      </c>
      <c r="AN97" s="16">
        <v>24</v>
      </c>
      <c r="AO97" s="16">
        <v>21</v>
      </c>
      <c r="AP97" s="47">
        <v>19</v>
      </c>
      <c r="AQ97" s="47">
        <v>18</v>
      </c>
      <c r="AR97" s="47">
        <v>25</v>
      </c>
    </row>
    <row r="98" spans="1:44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47">
        <v>0</v>
      </c>
      <c r="AQ98" s="47">
        <v>0</v>
      </c>
      <c r="AR98" s="47">
        <v>0</v>
      </c>
    </row>
    <row r="99" spans="1:44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82">SUM(D94:D98)</f>
        <v>758</v>
      </c>
      <c r="E99" s="22">
        <v>593</v>
      </c>
      <c r="F99" s="22">
        <f t="shared" ref="F99" si="183">SUM(F94:F98)</f>
        <v>983</v>
      </c>
      <c r="G99" s="22">
        <f t="shared" ref="G99" si="184">SUM(G94:G98)</f>
        <v>1117</v>
      </c>
      <c r="H99" s="22">
        <f t="shared" ref="H99" si="185">SUM(H94:H98)</f>
        <v>1348</v>
      </c>
      <c r="I99" s="22">
        <f t="shared" ref="I99" si="186">SUM(I94:I98)</f>
        <v>2055</v>
      </c>
      <c r="J99" s="22">
        <f t="shared" ref="J99" si="187">SUM(J94:J98)</f>
        <v>2492</v>
      </c>
      <c r="K99" s="22">
        <f t="shared" ref="K99" si="188">SUM(K94:K98)</f>
        <v>2424</v>
      </c>
      <c r="L99" s="22">
        <f t="shared" ref="L99" si="189">SUM(L94:L98)</f>
        <v>2395</v>
      </c>
      <c r="M99" s="22">
        <f t="shared" ref="M99" si="190">SUM(M94:M98)</f>
        <v>2189</v>
      </c>
      <c r="N99" s="22">
        <f t="shared" ref="N99" si="191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92">SUM(S94:S98)</f>
        <v>2313</v>
      </c>
      <c r="T99" s="22">
        <f t="shared" si="192"/>
        <v>2286</v>
      </c>
      <c r="U99" s="22">
        <f>SUM(U94:U98)</f>
        <v>2292</v>
      </c>
      <c r="V99" s="22">
        <f t="shared" ref="V99:W99" si="193">SUM(V94:V98)</f>
        <v>2182</v>
      </c>
      <c r="W99" s="22">
        <f t="shared" si="193"/>
        <v>1975</v>
      </c>
      <c r="X99" s="22">
        <f>SUM(X94:X98)</f>
        <v>1920</v>
      </c>
      <c r="Y99" s="22">
        <f t="shared" ref="Y99:AR99" si="194">SUM(Y94:Y98)</f>
        <v>1681</v>
      </c>
      <c r="Z99" s="22">
        <f t="shared" si="194"/>
        <v>1285</v>
      </c>
      <c r="AA99" s="22">
        <f t="shared" si="194"/>
        <v>1378</v>
      </c>
      <c r="AB99" s="22">
        <f t="shared" si="194"/>
        <v>1469</v>
      </c>
      <c r="AC99" s="22">
        <f t="shared" si="194"/>
        <v>1565</v>
      </c>
      <c r="AD99" s="22">
        <f t="shared" si="194"/>
        <v>1716</v>
      </c>
      <c r="AE99" s="22">
        <f t="shared" si="194"/>
        <v>2038</v>
      </c>
      <c r="AF99" s="22">
        <f t="shared" si="194"/>
        <v>1988</v>
      </c>
      <c r="AG99" s="22">
        <f t="shared" si="194"/>
        <v>1886</v>
      </c>
      <c r="AH99" s="22">
        <f t="shared" si="194"/>
        <v>2076</v>
      </c>
      <c r="AI99" s="22">
        <f t="shared" si="194"/>
        <v>1695</v>
      </c>
      <c r="AJ99" s="22">
        <f t="shared" si="194"/>
        <v>1557</v>
      </c>
      <c r="AK99" s="22">
        <f t="shared" si="194"/>
        <v>1495</v>
      </c>
      <c r="AL99" s="22">
        <f t="shared" si="194"/>
        <v>1261</v>
      </c>
      <c r="AM99" s="22">
        <f t="shared" si="194"/>
        <v>1311</v>
      </c>
      <c r="AN99" s="22">
        <f t="shared" si="194"/>
        <v>1464</v>
      </c>
      <c r="AO99" s="22">
        <f t="shared" si="194"/>
        <v>1521</v>
      </c>
      <c r="AP99" s="22">
        <f t="shared" si="194"/>
        <v>1471</v>
      </c>
      <c r="AQ99" s="22">
        <f t="shared" si="194"/>
        <v>1429</v>
      </c>
      <c r="AR99" s="22">
        <f t="shared" si="194"/>
        <v>2053</v>
      </c>
    </row>
    <row r="100" spans="1:44" ht="30" x14ac:dyDescent="0.25">
      <c r="A100" s="16">
        <v>94</v>
      </c>
      <c r="B100" s="9" t="s">
        <v>36</v>
      </c>
      <c r="C100" s="69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1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</row>
    <row r="101" spans="1:44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  <c r="AG101" s="16">
        <v>12</v>
      </c>
      <c r="AH101" s="16">
        <v>10</v>
      </c>
      <c r="AI101" s="16">
        <v>14</v>
      </c>
      <c r="AJ101" s="16">
        <v>18</v>
      </c>
      <c r="AK101" s="16">
        <v>14</v>
      </c>
      <c r="AL101" s="16">
        <v>15</v>
      </c>
      <c r="AM101" s="16">
        <v>12</v>
      </c>
      <c r="AN101" s="16">
        <v>93</v>
      </c>
      <c r="AO101" s="16">
        <v>19</v>
      </c>
      <c r="AP101" s="16">
        <v>11</v>
      </c>
      <c r="AQ101" s="16">
        <v>13</v>
      </c>
      <c r="AR101" s="16">
        <v>18</v>
      </c>
    </row>
    <row r="102" spans="1:44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  <c r="AG102" s="16">
        <v>6</v>
      </c>
      <c r="AH102" s="16">
        <v>9</v>
      </c>
      <c r="AI102" s="16">
        <v>11</v>
      </c>
      <c r="AJ102" s="16">
        <v>9</v>
      </c>
      <c r="AK102" s="16">
        <v>12</v>
      </c>
      <c r="AL102" s="16">
        <v>7</v>
      </c>
      <c r="AM102" s="16">
        <v>6</v>
      </c>
      <c r="AN102" s="16">
        <v>28</v>
      </c>
      <c r="AO102" s="16">
        <v>4</v>
      </c>
      <c r="AP102" s="16">
        <v>3</v>
      </c>
      <c r="AQ102" s="16">
        <v>6</v>
      </c>
      <c r="AR102" s="16">
        <v>6</v>
      </c>
    </row>
    <row r="103" spans="1:44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  <c r="AG103" s="16">
        <v>1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3</v>
      </c>
      <c r="AO103" s="16">
        <v>0</v>
      </c>
      <c r="AP103" s="16">
        <v>1</v>
      </c>
      <c r="AQ103" s="16">
        <v>1</v>
      </c>
      <c r="AR103" s="16">
        <v>2</v>
      </c>
    </row>
    <row r="104" spans="1:44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  <c r="AG104" s="16">
        <v>0</v>
      </c>
      <c r="AH104" s="16">
        <v>1</v>
      </c>
      <c r="AI104" s="16">
        <v>1</v>
      </c>
      <c r="AJ104" s="16">
        <v>0</v>
      </c>
      <c r="AK104" s="16">
        <v>0</v>
      </c>
      <c r="AL104" s="16">
        <v>2</v>
      </c>
      <c r="AM104" s="16">
        <v>1</v>
      </c>
      <c r="AN104" s="16">
        <v>4</v>
      </c>
      <c r="AO104" s="16">
        <v>0</v>
      </c>
      <c r="AP104" s="16">
        <v>2</v>
      </c>
      <c r="AQ104" s="16">
        <v>2</v>
      </c>
      <c r="AR104" s="16">
        <v>0</v>
      </c>
    </row>
    <row r="105" spans="1:44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</row>
    <row r="106" spans="1:44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95">SUM(D101:D105)</f>
        <v>9</v>
      </c>
      <c r="E106" s="22">
        <f t="shared" ref="E106" si="196">SUM(E101:E105)</f>
        <v>21</v>
      </c>
      <c r="F106" s="22">
        <f t="shared" ref="F106" si="197">SUM(F101:F105)</f>
        <v>11</v>
      </c>
      <c r="G106" s="22">
        <f t="shared" ref="G106" si="198">SUM(G101:G105)</f>
        <v>13</v>
      </c>
      <c r="H106" s="22">
        <f>SUM(H101:H105)</f>
        <v>13</v>
      </c>
      <c r="I106" s="22">
        <f t="shared" ref="I106" si="199">SUM(I101:I105)</f>
        <v>13</v>
      </c>
      <c r="J106" s="22">
        <f t="shared" ref="J106" si="200">SUM(J101:J105)</f>
        <v>21</v>
      </c>
      <c r="K106" s="22">
        <f t="shared" ref="K106" si="201">SUM(K101:K105)</f>
        <v>7</v>
      </c>
      <c r="L106" s="22">
        <f t="shared" ref="L106" si="202">SUM(L101:L105)</f>
        <v>22</v>
      </c>
      <c r="M106" s="22">
        <f t="shared" ref="M106" si="203">SUM(M101:M105)</f>
        <v>23</v>
      </c>
      <c r="N106" s="22">
        <f t="shared" ref="N106" si="204">SUM(N101:N105)</f>
        <v>25</v>
      </c>
      <c r="O106" s="22">
        <f>SUM(O101:O105)</f>
        <v>19</v>
      </c>
      <c r="P106" s="22">
        <f t="shared" ref="P106:Q106" si="205">SUM(P101:P105)</f>
        <v>24</v>
      </c>
      <c r="Q106" s="22">
        <f t="shared" si="205"/>
        <v>29</v>
      </c>
      <c r="R106" s="22">
        <f>SUM(R101:R105)</f>
        <v>15</v>
      </c>
      <c r="S106" s="22">
        <f t="shared" ref="S106:T106" si="206">SUM(S101:S105)</f>
        <v>19</v>
      </c>
      <c r="T106" s="22">
        <f t="shared" si="206"/>
        <v>40</v>
      </c>
      <c r="U106" s="22">
        <f>SUM(U101:U105)</f>
        <v>28</v>
      </c>
      <c r="V106" s="22">
        <f t="shared" ref="V106:W106" si="207">SUM(V101:V105)</f>
        <v>29</v>
      </c>
      <c r="W106" s="22">
        <f t="shared" si="207"/>
        <v>21</v>
      </c>
      <c r="X106" s="22">
        <f>SUM(X101:X105)</f>
        <v>36</v>
      </c>
      <c r="Y106" s="22">
        <f t="shared" ref="Y106:Z106" si="208">SUM(Y101:Y105)</f>
        <v>30</v>
      </c>
      <c r="Z106" s="22">
        <f t="shared" si="208"/>
        <v>19</v>
      </c>
      <c r="AA106" s="22">
        <f>SUM(AA101:AA105)</f>
        <v>19</v>
      </c>
      <c r="AB106" s="22">
        <f t="shared" ref="AB106:AC106" si="209">SUM(AB101:AB105)</f>
        <v>13</v>
      </c>
      <c r="AC106" s="22">
        <f t="shared" si="209"/>
        <v>17</v>
      </c>
      <c r="AD106" s="22">
        <f>SUM(AD101:AD105)</f>
        <v>19</v>
      </c>
      <c r="AE106" s="22">
        <f t="shared" ref="AE106:AF106" si="210">SUM(AE101:AE105)</f>
        <v>13</v>
      </c>
      <c r="AF106" s="22">
        <f t="shared" si="210"/>
        <v>18</v>
      </c>
      <c r="AG106" s="22">
        <f>SUM(AG101:AG105)</f>
        <v>19</v>
      </c>
      <c r="AH106" s="22">
        <f t="shared" ref="AH106:AI106" si="211">SUM(AH101:AH105)</f>
        <v>20</v>
      </c>
      <c r="AI106" s="22">
        <f t="shared" si="211"/>
        <v>26</v>
      </c>
      <c r="AJ106" s="22">
        <f>SUM(AJ101:AJ105)</f>
        <v>27</v>
      </c>
      <c r="AK106" s="22">
        <f t="shared" ref="AK106:AL106" si="212">SUM(AK101:AK105)</f>
        <v>26</v>
      </c>
      <c r="AL106" s="22">
        <f t="shared" si="212"/>
        <v>24</v>
      </c>
      <c r="AM106" s="22">
        <f>SUM(AM101:AM105)</f>
        <v>19</v>
      </c>
      <c r="AN106" s="22">
        <f t="shared" ref="AN106:AO106" si="213">SUM(AN101:AN105)</f>
        <v>128</v>
      </c>
      <c r="AO106" s="22">
        <f t="shared" si="213"/>
        <v>23</v>
      </c>
      <c r="AP106" s="22">
        <f>SUM(AP101:AP105)</f>
        <v>17</v>
      </c>
      <c r="AQ106" s="22">
        <f t="shared" ref="AQ106:AR106" si="214">SUM(AQ101:AQ105)</f>
        <v>22</v>
      </c>
      <c r="AR106" s="22">
        <f t="shared" si="214"/>
        <v>26</v>
      </c>
    </row>
    <row r="107" spans="1:44" ht="30" x14ac:dyDescent="0.25">
      <c r="A107" s="16">
        <v>101</v>
      </c>
      <c r="B107" s="9" t="s">
        <v>37</v>
      </c>
      <c r="C107" s="69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1:44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  <c r="AG108" s="16">
        <v>336</v>
      </c>
      <c r="AH108" s="16">
        <v>330</v>
      </c>
      <c r="AI108" s="16">
        <v>396</v>
      </c>
      <c r="AJ108" s="16">
        <v>294</v>
      </c>
      <c r="AK108" s="16">
        <v>294</v>
      </c>
      <c r="AL108" s="16">
        <v>272</v>
      </c>
      <c r="AM108" s="16">
        <v>368</v>
      </c>
      <c r="AN108" s="16">
        <v>448</v>
      </c>
      <c r="AO108" s="16">
        <v>380</v>
      </c>
      <c r="AP108" s="16">
        <v>289</v>
      </c>
      <c r="AQ108" s="16">
        <v>270</v>
      </c>
      <c r="AR108" s="16">
        <v>539</v>
      </c>
    </row>
    <row r="109" spans="1:44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  <c r="AG109" s="16">
        <v>166</v>
      </c>
      <c r="AH109" s="16">
        <v>169</v>
      </c>
      <c r="AI109" s="16">
        <v>169</v>
      </c>
      <c r="AJ109" s="16">
        <v>157</v>
      </c>
      <c r="AK109" s="16">
        <v>103</v>
      </c>
      <c r="AL109" s="16">
        <v>70</v>
      </c>
      <c r="AM109" s="16">
        <v>138</v>
      </c>
      <c r="AN109" s="16">
        <v>116</v>
      </c>
      <c r="AO109" s="16">
        <v>136</v>
      </c>
      <c r="AP109" s="16">
        <v>142</v>
      </c>
      <c r="AQ109" s="16">
        <v>145</v>
      </c>
      <c r="AR109" s="16">
        <v>302</v>
      </c>
    </row>
    <row r="110" spans="1:44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  <c r="AG110" s="16">
        <v>5</v>
      </c>
      <c r="AH110" s="16">
        <v>9</v>
      </c>
      <c r="AI110" s="16">
        <v>11</v>
      </c>
      <c r="AJ110" s="16">
        <v>6</v>
      </c>
      <c r="AK110" s="16">
        <v>8</v>
      </c>
      <c r="AL110" s="16">
        <v>6</v>
      </c>
      <c r="AM110" s="16">
        <v>6</v>
      </c>
      <c r="AN110" s="16">
        <v>8</v>
      </c>
      <c r="AO110" s="16">
        <v>19</v>
      </c>
      <c r="AP110" s="16">
        <v>5</v>
      </c>
      <c r="AQ110" s="16">
        <v>10</v>
      </c>
      <c r="AR110" s="16">
        <v>17</v>
      </c>
    </row>
    <row r="111" spans="1:44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  <c r="AG111" s="16">
        <v>9</v>
      </c>
      <c r="AH111" s="16">
        <v>20</v>
      </c>
      <c r="AI111" s="16">
        <v>15</v>
      </c>
      <c r="AJ111" s="16">
        <v>10</v>
      </c>
      <c r="AK111" s="16">
        <v>18</v>
      </c>
      <c r="AL111" s="16">
        <v>20</v>
      </c>
      <c r="AM111" s="16">
        <v>18</v>
      </c>
      <c r="AN111" s="16">
        <v>11</v>
      </c>
      <c r="AO111" s="16">
        <v>15</v>
      </c>
      <c r="AP111" s="16">
        <v>16</v>
      </c>
      <c r="AQ111" s="16">
        <v>8</v>
      </c>
      <c r="AR111" s="16">
        <v>14</v>
      </c>
    </row>
    <row r="112" spans="1:44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1</v>
      </c>
      <c r="AM112" s="16">
        <v>1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</row>
    <row r="113" spans="1:44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215">SUM(D108:D112)</f>
        <v>233</v>
      </c>
      <c r="E113" s="22">
        <f t="shared" ref="E113" si="216">SUM(E108:E112)</f>
        <v>288</v>
      </c>
      <c r="F113" s="22">
        <f t="shared" ref="F113" si="217">SUM(F108:F112)</f>
        <v>255</v>
      </c>
      <c r="G113" s="22">
        <f t="shared" ref="G113" si="218">SUM(G108:G112)</f>
        <v>280</v>
      </c>
      <c r="H113" s="22">
        <f t="shared" ref="H113" si="219">SUM(H108:H112)</f>
        <v>467</v>
      </c>
      <c r="I113" s="22">
        <f t="shared" ref="I113" si="220">SUM(I108:I112)</f>
        <v>890</v>
      </c>
      <c r="J113" s="22">
        <f t="shared" ref="J113" si="221">SUM(J108:J112)</f>
        <v>489</v>
      </c>
      <c r="K113" s="22">
        <f t="shared" ref="K113" si="222">SUM(K108:K112)</f>
        <v>432</v>
      </c>
      <c r="L113" s="22">
        <f t="shared" ref="L113" si="223">SUM(L108:L112)</f>
        <v>494</v>
      </c>
      <c r="M113" s="22">
        <f t="shared" ref="M113" si="224">SUM(M108:M112)</f>
        <v>392</v>
      </c>
      <c r="N113" s="22">
        <f t="shared" ref="N113" si="225">SUM(N108:N112)</f>
        <v>304</v>
      </c>
      <c r="O113" s="22">
        <f>SUM(O108:O112)</f>
        <v>409</v>
      </c>
      <c r="P113" s="22">
        <f t="shared" ref="P113:Q113" si="226">SUM(P108:P112)</f>
        <v>485</v>
      </c>
      <c r="Q113" s="22">
        <f t="shared" si="226"/>
        <v>401</v>
      </c>
      <c r="R113" s="22">
        <f>SUM(R108:R112)</f>
        <v>646</v>
      </c>
      <c r="S113" s="22">
        <f t="shared" ref="S113:T113" si="227">SUM(S108:S112)</f>
        <v>646</v>
      </c>
      <c r="T113" s="22">
        <f t="shared" si="227"/>
        <v>573</v>
      </c>
      <c r="U113" s="22">
        <f>SUM(U108:U112)</f>
        <v>536</v>
      </c>
      <c r="V113" s="22">
        <f t="shared" ref="V113:W113" si="228">SUM(V108:V112)</f>
        <v>550</v>
      </c>
      <c r="W113" s="22">
        <f t="shared" si="228"/>
        <v>485</v>
      </c>
      <c r="X113" s="22">
        <f>SUM(X108:X112)</f>
        <v>494</v>
      </c>
      <c r="Y113" s="22">
        <f t="shared" ref="Y113:Z113" si="229">SUM(Y108:Y112)</f>
        <v>375</v>
      </c>
      <c r="Z113" s="22">
        <f t="shared" si="229"/>
        <v>347</v>
      </c>
      <c r="AA113" s="22">
        <f>SUM(AA108:AA112)</f>
        <v>420</v>
      </c>
      <c r="AB113" s="22">
        <f t="shared" ref="AB113:AC113" si="230">SUM(AB108:AB112)</f>
        <v>467</v>
      </c>
      <c r="AC113" s="22">
        <f t="shared" si="230"/>
        <v>489</v>
      </c>
      <c r="AD113" s="22">
        <f>SUM(AD108:AD112)</f>
        <v>650</v>
      </c>
      <c r="AE113" s="22">
        <f t="shared" ref="AE113:AF113" si="231">SUM(AE108:AE112)</f>
        <v>715</v>
      </c>
      <c r="AF113" s="22">
        <f t="shared" si="231"/>
        <v>616</v>
      </c>
      <c r="AG113" s="22">
        <f>SUM(AG108:AG112)</f>
        <v>516</v>
      </c>
      <c r="AH113" s="22">
        <f t="shared" ref="AH113:AI113" si="232">SUM(AH108:AH112)</f>
        <v>528</v>
      </c>
      <c r="AI113" s="22">
        <f t="shared" si="232"/>
        <v>591</v>
      </c>
      <c r="AJ113" s="22">
        <f>SUM(AJ108:AJ112)</f>
        <v>467</v>
      </c>
      <c r="AK113" s="22">
        <f t="shared" ref="AK113:AL113" si="233">SUM(AK108:AK112)</f>
        <v>423</v>
      </c>
      <c r="AL113" s="22">
        <f t="shared" si="233"/>
        <v>369</v>
      </c>
      <c r="AM113" s="22">
        <f>SUM(AM108:AM112)</f>
        <v>531</v>
      </c>
      <c r="AN113" s="22">
        <f t="shared" ref="AN113:AO113" si="234">SUM(AN108:AN112)</f>
        <v>583</v>
      </c>
      <c r="AO113" s="22">
        <f t="shared" si="234"/>
        <v>550</v>
      </c>
      <c r="AP113" s="22">
        <f>SUM(AP108:AP112)</f>
        <v>452</v>
      </c>
      <c r="AQ113" s="22">
        <f t="shared" ref="AQ113:AR113" si="235">SUM(AQ108:AQ112)</f>
        <v>433</v>
      </c>
      <c r="AR113" s="22">
        <f t="shared" si="235"/>
        <v>872</v>
      </c>
    </row>
    <row r="114" spans="1:44" ht="30" x14ac:dyDescent="0.25">
      <c r="A114" s="16">
        <v>108</v>
      </c>
      <c r="B114" s="9" t="s">
        <v>52</v>
      </c>
      <c r="C114" s="69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1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1:44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  <c r="AG115" s="16">
        <v>10</v>
      </c>
      <c r="AH115" s="16">
        <v>15</v>
      </c>
      <c r="AI115" s="16">
        <v>17</v>
      </c>
      <c r="AJ115" s="16">
        <v>14</v>
      </c>
      <c r="AK115" s="16">
        <v>8</v>
      </c>
      <c r="AL115" s="16">
        <v>16</v>
      </c>
      <c r="AM115" s="16">
        <v>11</v>
      </c>
      <c r="AN115" s="16">
        <v>20</v>
      </c>
      <c r="AO115" s="16">
        <v>15</v>
      </c>
      <c r="AP115" s="16">
        <v>10</v>
      </c>
      <c r="AQ115" s="16">
        <v>14</v>
      </c>
      <c r="AR115" s="16">
        <v>11</v>
      </c>
    </row>
    <row r="116" spans="1:44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  <c r="AG116" s="16">
        <v>7</v>
      </c>
      <c r="AH116" s="16">
        <v>12</v>
      </c>
      <c r="AI116" s="16">
        <v>8</v>
      </c>
      <c r="AJ116" s="16">
        <v>11</v>
      </c>
      <c r="AK116" s="16">
        <v>5</v>
      </c>
      <c r="AL116" s="16">
        <v>5</v>
      </c>
      <c r="AM116" s="16">
        <v>5</v>
      </c>
      <c r="AN116" s="16">
        <v>10</v>
      </c>
      <c r="AO116" s="16">
        <v>6</v>
      </c>
      <c r="AP116" s="16">
        <v>4</v>
      </c>
      <c r="AQ116" s="16">
        <v>2</v>
      </c>
      <c r="AR116" s="16">
        <v>6</v>
      </c>
    </row>
    <row r="117" spans="1:44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1</v>
      </c>
      <c r="AL117" s="16">
        <v>0</v>
      </c>
      <c r="AM117" s="16">
        <v>1</v>
      </c>
      <c r="AN117" s="16">
        <v>0</v>
      </c>
      <c r="AO117" s="16">
        <v>2</v>
      </c>
      <c r="AP117" s="16">
        <v>0</v>
      </c>
      <c r="AQ117" s="16">
        <v>0</v>
      </c>
      <c r="AR117" s="16">
        <v>0</v>
      </c>
    </row>
    <row r="118" spans="1:44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  <c r="AG118" s="16">
        <v>0</v>
      </c>
      <c r="AH118" s="16">
        <v>1</v>
      </c>
      <c r="AI118" s="16">
        <v>1</v>
      </c>
      <c r="AJ118" s="16">
        <v>0</v>
      </c>
      <c r="AK118" s="16">
        <v>1</v>
      </c>
      <c r="AL118" s="16">
        <v>2</v>
      </c>
      <c r="AM118" s="16">
        <v>0</v>
      </c>
      <c r="AN118" s="16">
        <v>2</v>
      </c>
      <c r="AO118" s="16">
        <v>1</v>
      </c>
      <c r="AP118" s="16">
        <v>0</v>
      </c>
      <c r="AQ118" s="16">
        <v>0</v>
      </c>
      <c r="AR118" s="16">
        <v>1</v>
      </c>
    </row>
    <row r="119" spans="1:44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</row>
    <row r="120" spans="1:44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236">SUM(D115:D119)</f>
        <v>11</v>
      </c>
      <c r="E120" s="22">
        <f t="shared" ref="E120" si="237">SUM(E115:E119)</f>
        <v>12</v>
      </c>
      <c r="F120" s="22">
        <f t="shared" ref="F120" si="238">SUM(F115:F119)</f>
        <v>10</v>
      </c>
      <c r="G120" s="22">
        <f t="shared" ref="G120" si="239">SUM(G115:G119)</f>
        <v>7</v>
      </c>
      <c r="H120" s="22">
        <f t="shared" ref="H120" si="240">SUM(H115:H119)</f>
        <v>12</v>
      </c>
      <c r="I120" s="22">
        <f t="shared" ref="I120" si="241">SUM(I115:I119)</f>
        <v>18</v>
      </c>
      <c r="J120" s="22">
        <f t="shared" ref="J120" si="242">SUM(J115:J119)</f>
        <v>32</v>
      </c>
      <c r="K120" s="22">
        <f t="shared" ref="K120" si="243">SUM(K115:K119)</f>
        <v>20</v>
      </c>
      <c r="L120" s="22">
        <f t="shared" ref="L120" si="244">SUM(L115:L119)</f>
        <v>16</v>
      </c>
      <c r="M120" s="22">
        <f t="shared" ref="M120" si="245">SUM(M115:M119)</f>
        <v>12</v>
      </c>
      <c r="N120" s="22">
        <f t="shared" ref="N120" si="246">SUM(N115:N119)</f>
        <v>25</v>
      </c>
      <c r="O120" s="22">
        <f>SUM(O115:O119)</f>
        <v>31</v>
      </c>
      <c r="P120" s="22">
        <f t="shared" ref="P120:Q120" si="247">SUM(P115:P119)</f>
        <v>26</v>
      </c>
      <c r="Q120" s="22">
        <f t="shared" si="247"/>
        <v>16</v>
      </c>
      <c r="R120" s="22">
        <f>SUM(R115:R119)</f>
        <v>15</v>
      </c>
      <c r="S120" s="22">
        <f t="shared" ref="S120:T120" si="248">SUM(S115:S119)</f>
        <v>19</v>
      </c>
      <c r="T120" s="22">
        <f t="shared" si="248"/>
        <v>17</v>
      </c>
      <c r="U120" s="22">
        <f>SUM(U115:U119)</f>
        <v>23</v>
      </c>
      <c r="V120" s="22">
        <f t="shared" ref="V120:W120" si="249">SUM(V115:V119)</f>
        <v>30</v>
      </c>
      <c r="W120" s="22">
        <f t="shared" si="249"/>
        <v>25</v>
      </c>
      <c r="X120" s="22">
        <f>SUM(X115:X119)</f>
        <v>18</v>
      </c>
      <c r="Y120" s="22">
        <f t="shared" ref="Y120:Z120" si="250">SUM(Y115:Y119)</f>
        <v>12</v>
      </c>
      <c r="Z120" s="22">
        <f t="shared" si="250"/>
        <v>14</v>
      </c>
      <c r="AA120" s="22">
        <f>SUM(AA115:AA119)</f>
        <v>17</v>
      </c>
      <c r="AB120" s="22">
        <f t="shared" ref="AB120:AC120" si="251">SUM(AB115:AB119)</f>
        <v>12</v>
      </c>
      <c r="AC120" s="22">
        <f t="shared" si="251"/>
        <v>27</v>
      </c>
      <c r="AD120" s="22">
        <f>SUM(AD115:AD119)</f>
        <v>28</v>
      </c>
      <c r="AE120" s="22">
        <f t="shared" ref="AE120:AF120" si="252">SUM(AE115:AE119)</f>
        <v>12</v>
      </c>
      <c r="AF120" s="22">
        <f t="shared" si="252"/>
        <v>15</v>
      </c>
      <c r="AG120" s="22">
        <f>SUM(AG115:AG119)</f>
        <v>17</v>
      </c>
      <c r="AH120" s="22">
        <f t="shared" ref="AH120:AI120" si="253">SUM(AH115:AH119)</f>
        <v>28</v>
      </c>
      <c r="AI120" s="22">
        <f t="shared" si="253"/>
        <v>26</v>
      </c>
      <c r="AJ120" s="22">
        <f>SUM(AJ115:AJ119)</f>
        <v>25</v>
      </c>
      <c r="AK120" s="22">
        <f t="shared" ref="AK120:AL120" si="254">SUM(AK115:AK119)</f>
        <v>15</v>
      </c>
      <c r="AL120" s="22">
        <f t="shared" si="254"/>
        <v>23</v>
      </c>
      <c r="AM120" s="22">
        <f>SUM(AM115:AM119)</f>
        <v>17</v>
      </c>
      <c r="AN120" s="22">
        <f t="shared" ref="AN120:AO120" si="255">SUM(AN115:AN119)</f>
        <v>32</v>
      </c>
      <c r="AO120" s="22">
        <f t="shared" si="255"/>
        <v>24</v>
      </c>
      <c r="AP120" s="22">
        <f>SUM(AP115:AP119)</f>
        <v>14</v>
      </c>
      <c r="AQ120" s="22">
        <f t="shared" ref="AQ120:AR120" si="256">SUM(AQ115:AQ119)</f>
        <v>16</v>
      </c>
      <c r="AR120" s="22">
        <f t="shared" si="256"/>
        <v>18</v>
      </c>
    </row>
    <row r="121" spans="1:44" ht="30" x14ac:dyDescent="0.25">
      <c r="A121" s="16">
        <v>115</v>
      </c>
      <c r="B121" s="9" t="s">
        <v>49</v>
      </c>
      <c r="C121" s="69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1:44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  <c r="AP122" s="50" t="s">
        <v>69</v>
      </c>
      <c r="AQ122" s="50" t="s">
        <v>69</v>
      </c>
      <c r="AR122" s="50" t="s">
        <v>69</v>
      </c>
    </row>
    <row r="123" spans="1:44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  <c r="AG123" s="26">
        <v>5125</v>
      </c>
      <c r="AH123" s="26">
        <v>5349</v>
      </c>
      <c r="AI123" s="26">
        <v>5293</v>
      </c>
      <c r="AJ123" s="26">
        <v>5267</v>
      </c>
      <c r="AK123" s="26">
        <v>5205</v>
      </c>
      <c r="AL123" s="26">
        <v>5058</v>
      </c>
      <c r="AM123" s="26">
        <v>5261</v>
      </c>
      <c r="AN123" s="26">
        <v>5424</v>
      </c>
      <c r="AO123" s="26">
        <f>5451</f>
        <v>5451</v>
      </c>
      <c r="AP123" s="26">
        <v>5386</v>
      </c>
      <c r="AQ123" s="26">
        <v>5434</v>
      </c>
      <c r="AR123" s="26">
        <v>5178</v>
      </c>
    </row>
    <row r="124" spans="1:44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  <c r="AP124" s="50" t="s">
        <v>69</v>
      </c>
      <c r="AQ124" s="50" t="s">
        <v>69</v>
      </c>
      <c r="AR124" s="50" t="s">
        <v>69</v>
      </c>
    </row>
    <row r="125" spans="1:44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  <c r="AP125" s="50" t="s">
        <v>69</v>
      </c>
      <c r="AQ125" s="50" t="s">
        <v>69</v>
      </c>
      <c r="AR125" s="50" t="s">
        <v>69</v>
      </c>
    </row>
    <row r="126" spans="1:44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  <c r="AP126" s="50" t="s">
        <v>69</v>
      </c>
      <c r="AQ126" s="50" t="s">
        <v>69</v>
      </c>
      <c r="AR126" s="50" t="s">
        <v>69</v>
      </c>
    </row>
    <row r="127" spans="1:44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257">SUM(D122:D126)</f>
        <v>4308</v>
      </c>
      <c r="E127" s="14">
        <f t="shared" ref="E127" si="258">SUM(E122:E126)</f>
        <v>4361</v>
      </c>
      <c r="F127" s="14">
        <f t="shared" ref="F127" si="259">SUM(F122:F126)</f>
        <v>4416</v>
      </c>
      <c r="G127" s="14">
        <f t="shared" ref="G127" si="260">SUM(G122:G126)</f>
        <v>4446</v>
      </c>
      <c r="H127" s="14">
        <f t="shared" ref="H127" si="261">SUM(H122:H126)</f>
        <v>2630</v>
      </c>
      <c r="I127" s="14">
        <f t="shared" ref="I127" si="262">SUM(I122:I126)</f>
        <v>4093</v>
      </c>
      <c r="J127" s="14">
        <f t="shared" ref="J127" si="263">SUM(J122:J126)</f>
        <v>4574</v>
      </c>
      <c r="K127" s="14">
        <f t="shared" ref="K127" si="264">SUM(K122:K126)</f>
        <v>4613</v>
      </c>
      <c r="L127" s="14">
        <f t="shared" ref="L127" si="265">SUM(L122:L126)</f>
        <v>4703</v>
      </c>
      <c r="M127" s="14">
        <f t="shared" ref="M127" si="266">SUM(M122:M126)</f>
        <v>4670</v>
      </c>
      <c r="N127" s="14">
        <f t="shared" ref="N127" si="267">SUM(N122:N126)</f>
        <v>4592</v>
      </c>
      <c r="O127" s="14">
        <f t="shared" ref="O127:T127" si="268">SUM(O122:O126)</f>
        <v>4707</v>
      </c>
      <c r="P127" s="14">
        <f t="shared" si="268"/>
        <v>4817</v>
      </c>
      <c r="Q127" s="14">
        <f t="shared" si="268"/>
        <v>4923</v>
      </c>
      <c r="R127" s="14">
        <f t="shared" si="268"/>
        <v>4795</v>
      </c>
      <c r="S127" s="14">
        <f t="shared" si="268"/>
        <v>5043</v>
      </c>
      <c r="T127" s="14">
        <f t="shared" si="268"/>
        <v>4651</v>
      </c>
      <c r="U127" s="14">
        <f t="shared" ref="U127:W127" si="269">SUM(U122:U126)</f>
        <v>4823</v>
      </c>
      <c r="V127" s="14">
        <f t="shared" si="269"/>
        <v>4852</v>
      </c>
      <c r="W127" s="14">
        <f t="shared" si="269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R127" si="270">SUM(AA122:AA126)</f>
        <v>5168</v>
      </c>
      <c r="AB127" s="14">
        <f t="shared" si="270"/>
        <v>5324</v>
      </c>
      <c r="AC127" s="14">
        <f t="shared" si="270"/>
        <v>5345</v>
      </c>
      <c r="AD127" s="14">
        <f t="shared" si="270"/>
        <v>5330</v>
      </c>
      <c r="AE127" s="14">
        <f t="shared" si="270"/>
        <v>5544</v>
      </c>
      <c r="AF127" s="14">
        <f t="shared" si="270"/>
        <v>5315</v>
      </c>
      <c r="AG127" s="14">
        <f t="shared" si="270"/>
        <v>5125</v>
      </c>
      <c r="AH127" s="14">
        <f t="shared" si="270"/>
        <v>5349</v>
      </c>
      <c r="AI127" s="14">
        <f t="shared" si="270"/>
        <v>5293</v>
      </c>
      <c r="AJ127" s="14">
        <f t="shared" si="270"/>
        <v>5267</v>
      </c>
      <c r="AK127" s="14">
        <f t="shared" si="270"/>
        <v>5205</v>
      </c>
      <c r="AL127" s="14">
        <f t="shared" si="270"/>
        <v>5058</v>
      </c>
      <c r="AM127" s="14">
        <f t="shared" si="270"/>
        <v>5261</v>
      </c>
      <c r="AN127" s="14">
        <f t="shared" si="270"/>
        <v>5424</v>
      </c>
      <c r="AO127" s="14">
        <f t="shared" si="270"/>
        <v>5451</v>
      </c>
      <c r="AP127" s="14">
        <f t="shared" si="270"/>
        <v>5386</v>
      </c>
      <c r="AQ127" s="14">
        <f t="shared" si="270"/>
        <v>5434</v>
      </c>
      <c r="AR127" s="14">
        <f t="shared" si="270"/>
        <v>5178</v>
      </c>
    </row>
    <row r="128" spans="1:44" ht="30" x14ac:dyDescent="0.25">
      <c r="A128" s="16">
        <v>122</v>
      </c>
      <c r="B128" s="9" t="s">
        <v>48</v>
      </c>
      <c r="C128" s="69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1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1:44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  <c r="AP129" s="50" t="s">
        <v>69</v>
      </c>
      <c r="AQ129" s="50" t="s">
        <v>69</v>
      </c>
      <c r="AR129" s="50" t="s">
        <v>69</v>
      </c>
    </row>
    <row r="130" spans="1:44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  <c r="AG130" s="26">
        <v>338</v>
      </c>
      <c r="AH130" s="26">
        <v>173</v>
      </c>
      <c r="AI130" s="26">
        <v>190</v>
      </c>
      <c r="AJ130" s="26">
        <v>185</v>
      </c>
      <c r="AK130" s="26">
        <v>282</v>
      </c>
      <c r="AL130" s="26">
        <v>157</v>
      </c>
      <c r="AM130" s="26">
        <v>171</v>
      </c>
      <c r="AN130" s="26">
        <v>187</v>
      </c>
      <c r="AO130" s="26">
        <v>162</v>
      </c>
      <c r="AP130" s="26">
        <v>169</v>
      </c>
      <c r="AQ130" s="26">
        <v>184</v>
      </c>
      <c r="AR130" s="26">
        <v>399</v>
      </c>
    </row>
    <row r="131" spans="1:44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  <c r="AP131" s="50" t="s">
        <v>69</v>
      </c>
      <c r="AQ131" s="50" t="s">
        <v>69</v>
      </c>
      <c r="AR131" s="50" t="s">
        <v>69</v>
      </c>
    </row>
    <row r="132" spans="1:44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  <c r="AP132" s="50" t="s">
        <v>69</v>
      </c>
      <c r="AQ132" s="50" t="s">
        <v>69</v>
      </c>
      <c r="AR132" s="50" t="s">
        <v>69</v>
      </c>
    </row>
    <row r="133" spans="1:44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  <c r="AP133" s="50" t="s">
        <v>69</v>
      </c>
      <c r="AQ133" s="50" t="s">
        <v>69</v>
      </c>
      <c r="AR133" s="50" t="s">
        <v>69</v>
      </c>
    </row>
    <row r="134" spans="1:44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71">SUM(D129:D133)</f>
        <v>107</v>
      </c>
      <c r="E134" s="22">
        <f t="shared" ref="E134" si="272">SUM(E129:E133)</f>
        <v>98</v>
      </c>
      <c r="F134" s="22">
        <f t="shared" ref="F134" si="273">SUM(F129:F133)</f>
        <v>149</v>
      </c>
      <c r="G134" s="22">
        <f t="shared" ref="G134" si="274">SUM(G129:G133)</f>
        <v>246</v>
      </c>
      <c r="H134" s="22">
        <f t="shared" ref="H134" si="275">SUM(H129:H133)</f>
        <v>566</v>
      </c>
      <c r="I134" s="22">
        <f t="shared" ref="I134" si="276">SUM(I129:I133)</f>
        <v>137</v>
      </c>
      <c r="J134" s="22">
        <f t="shared" ref="J134" si="277">SUM(J129:J133)</f>
        <v>128</v>
      </c>
      <c r="K134" s="22">
        <f t="shared" ref="K134" si="278">SUM(K129:K133)</f>
        <v>209</v>
      </c>
      <c r="L134" s="22">
        <f t="shared" ref="L134" si="279">SUM(L129:L133)</f>
        <v>197</v>
      </c>
      <c r="M134" s="22">
        <f t="shared" ref="M134" si="280">SUM(M129:M133)</f>
        <v>347</v>
      </c>
      <c r="N134" s="22">
        <f t="shared" ref="N134" si="281">SUM(N129:N133)</f>
        <v>216</v>
      </c>
      <c r="O134" s="14">
        <f t="shared" ref="O134:T134" si="282">SUM(O129:O133)</f>
        <v>151</v>
      </c>
      <c r="P134" s="14">
        <f t="shared" si="282"/>
        <v>137</v>
      </c>
      <c r="Q134" s="14">
        <f t="shared" si="282"/>
        <v>106</v>
      </c>
      <c r="R134" s="14">
        <f t="shared" si="282"/>
        <v>271</v>
      </c>
      <c r="S134" s="14">
        <f t="shared" si="282"/>
        <v>144</v>
      </c>
      <c r="T134" s="14">
        <f t="shared" si="282"/>
        <v>615</v>
      </c>
      <c r="U134" s="14">
        <f t="shared" ref="U134:W134" si="283">SUM(U129:U133)</f>
        <v>197</v>
      </c>
      <c r="V134" s="14">
        <f t="shared" si="283"/>
        <v>200</v>
      </c>
      <c r="W134" s="14">
        <f t="shared" si="283"/>
        <v>211</v>
      </c>
      <c r="X134" s="14">
        <f t="shared" ref="X134:AR134" si="284">SUM(X129:X133)</f>
        <v>218</v>
      </c>
      <c r="Y134" s="14">
        <f t="shared" si="284"/>
        <v>266</v>
      </c>
      <c r="Z134" s="14">
        <f t="shared" si="284"/>
        <v>157</v>
      </c>
      <c r="AA134" s="14">
        <f t="shared" si="284"/>
        <v>170</v>
      </c>
      <c r="AB134" s="14">
        <f t="shared" si="284"/>
        <v>149</v>
      </c>
      <c r="AC134" s="14">
        <f t="shared" si="284"/>
        <v>173</v>
      </c>
      <c r="AD134" s="14">
        <f t="shared" si="284"/>
        <v>333</v>
      </c>
      <c r="AE134" s="14">
        <f t="shared" si="284"/>
        <v>161</v>
      </c>
      <c r="AF134" s="14">
        <f t="shared" si="284"/>
        <v>384</v>
      </c>
      <c r="AG134" s="14">
        <f t="shared" si="284"/>
        <v>338</v>
      </c>
      <c r="AH134" s="14">
        <f t="shared" si="284"/>
        <v>173</v>
      </c>
      <c r="AI134" s="14">
        <f t="shared" si="284"/>
        <v>190</v>
      </c>
      <c r="AJ134" s="14">
        <f t="shared" si="284"/>
        <v>185</v>
      </c>
      <c r="AK134" s="14">
        <f t="shared" si="284"/>
        <v>282</v>
      </c>
      <c r="AL134" s="14">
        <f t="shared" si="284"/>
        <v>157</v>
      </c>
      <c r="AM134" s="14">
        <f t="shared" si="284"/>
        <v>171</v>
      </c>
      <c r="AN134" s="14">
        <f t="shared" si="284"/>
        <v>187</v>
      </c>
      <c r="AO134" s="14">
        <f t="shared" si="284"/>
        <v>162</v>
      </c>
      <c r="AP134" s="14">
        <f t="shared" si="284"/>
        <v>169</v>
      </c>
      <c r="AQ134" s="14">
        <f t="shared" si="284"/>
        <v>184</v>
      </c>
      <c r="AR134" s="14">
        <f t="shared" si="284"/>
        <v>399</v>
      </c>
    </row>
    <row r="135" spans="1:44" ht="30" x14ac:dyDescent="0.25">
      <c r="A135" s="16">
        <v>129</v>
      </c>
      <c r="B135" s="9" t="s">
        <v>47</v>
      </c>
      <c r="C135" s="69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1:44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  <c r="AP136" s="50" t="s">
        <v>69</v>
      </c>
      <c r="AQ136" s="50" t="s">
        <v>69</v>
      </c>
      <c r="AR136" s="50" t="s">
        <v>69</v>
      </c>
    </row>
    <row r="137" spans="1:44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  <c r="AG137" s="26">
        <v>148</v>
      </c>
      <c r="AH137" s="26">
        <v>397</v>
      </c>
      <c r="AI137" s="26">
        <v>134</v>
      </c>
      <c r="AJ137" s="26">
        <v>159</v>
      </c>
      <c r="AK137" s="26">
        <v>220</v>
      </c>
      <c r="AL137" s="26">
        <v>250</v>
      </c>
      <c r="AM137" s="26">
        <v>174</v>
      </c>
      <c r="AN137" s="26">
        <v>350</v>
      </c>
      <c r="AO137" s="26">
        <v>189</v>
      </c>
      <c r="AP137" s="26">
        <v>104</v>
      </c>
      <c r="AQ137" s="26">
        <v>232</v>
      </c>
      <c r="AR137" s="26">
        <v>143</v>
      </c>
    </row>
    <row r="138" spans="1:44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  <c r="AP138" s="50" t="s">
        <v>69</v>
      </c>
      <c r="AQ138" s="50" t="s">
        <v>69</v>
      </c>
      <c r="AR138" s="50" t="s">
        <v>69</v>
      </c>
    </row>
    <row r="139" spans="1:44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  <c r="AP139" s="50" t="s">
        <v>69</v>
      </c>
      <c r="AQ139" s="50" t="s">
        <v>69</v>
      </c>
      <c r="AR139" s="50" t="s">
        <v>69</v>
      </c>
    </row>
    <row r="140" spans="1:44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  <c r="AP140" s="50" t="s">
        <v>69</v>
      </c>
      <c r="AQ140" s="50" t="s">
        <v>69</v>
      </c>
      <c r="AR140" s="50" t="s">
        <v>69</v>
      </c>
    </row>
    <row r="141" spans="1:44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85">SUM(D136:D140)</f>
        <v>319</v>
      </c>
      <c r="E141" s="22">
        <f t="shared" ref="E141" si="286">SUM(E136:E140)</f>
        <v>107</v>
      </c>
      <c r="F141" s="22">
        <f t="shared" ref="F141" si="287">SUM(F136:F140)</f>
        <v>204</v>
      </c>
      <c r="G141" s="22">
        <f t="shared" ref="G141" si="288">SUM(G136:G140)</f>
        <v>276</v>
      </c>
      <c r="H141" s="22">
        <f t="shared" ref="H141" si="289">SUM(H136:H140)</f>
        <v>125</v>
      </c>
      <c r="I141" s="22">
        <f t="shared" ref="I141" si="290">SUM(I136:I140)</f>
        <v>357</v>
      </c>
      <c r="J141" s="22">
        <f t="shared" ref="J141" si="291">SUM(J136:J140)</f>
        <v>603</v>
      </c>
      <c r="K141" s="22">
        <f t="shared" ref="K141" si="292">SUM(K136:K140)</f>
        <v>255</v>
      </c>
      <c r="L141" s="22">
        <f t="shared" ref="L141" si="293">SUM(L136:L140)</f>
        <v>288</v>
      </c>
      <c r="M141" s="22">
        <f t="shared" ref="M141" si="294">SUM(M136:M140)</f>
        <v>214</v>
      </c>
      <c r="N141" s="22">
        <f t="shared" ref="N141" si="295">SUM(N136:N140)</f>
        <v>223</v>
      </c>
      <c r="O141" s="14">
        <f t="shared" ref="O141:T141" si="296">SUM(O136:O140)</f>
        <v>281</v>
      </c>
      <c r="P141" s="14">
        <f t="shared" si="296"/>
        <v>247</v>
      </c>
      <c r="Q141" s="14">
        <f t="shared" si="296"/>
        <v>212</v>
      </c>
      <c r="R141" s="14">
        <f t="shared" si="296"/>
        <v>143</v>
      </c>
      <c r="S141" s="14">
        <f t="shared" si="296"/>
        <v>392</v>
      </c>
      <c r="T141" s="14">
        <f t="shared" si="296"/>
        <v>223</v>
      </c>
      <c r="U141" s="14">
        <f t="shared" ref="U141:W141" si="297">SUM(U136:U140)</f>
        <v>369</v>
      </c>
      <c r="V141" s="14">
        <f t="shared" si="297"/>
        <v>229</v>
      </c>
      <c r="W141" s="14">
        <f t="shared" si="297"/>
        <v>356</v>
      </c>
      <c r="X141" s="14">
        <f t="shared" ref="X141:AR141" si="298">SUM(X136:X140)</f>
        <v>192</v>
      </c>
      <c r="Y141" s="14">
        <f t="shared" si="298"/>
        <v>260</v>
      </c>
      <c r="Z141" s="14">
        <f t="shared" si="298"/>
        <v>250</v>
      </c>
      <c r="AA141" s="14">
        <f t="shared" si="298"/>
        <v>280</v>
      </c>
      <c r="AB141" s="14">
        <f t="shared" si="298"/>
        <v>305</v>
      </c>
      <c r="AC141" s="14">
        <f t="shared" si="298"/>
        <v>194</v>
      </c>
      <c r="AD141" s="14">
        <f t="shared" si="298"/>
        <v>318</v>
      </c>
      <c r="AE141" s="14">
        <f t="shared" si="298"/>
        <v>375</v>
      </c>
      <c r="AF141" s="14">
        <f t="shared" si="298"/>
        <v>155</v>
      </c>
      <c r="AG141" s="14">
        <f t="shared" si="298"/>
        <v>148</v>
      </c>
      <c r="AH141" s="14">
        <f t="shared" si="298"/>
        <v>397</v>
      </c>
      <c r="AI141" s="14">
        <f t="shared" si="298"/>
        <v>134</v>
      </c>
      <c r="AJ141" s="14">
        <f t="shared" si="298"/>
        <v>159</v>
      </c>
      <c r="AK141" s="14">
        <f t="shared" si="298"/>
        <v>220</v>
      </c>
      <c r="AL141" s="14">
        <f t="shared" si="298"/>
        <v>250</v>
      </c>
      <c r="AM141" s="14">
        <f t="shared" si="298"/>
        <v>174</v>
      </c>
      <c r="AN141" s="14">
        <f t="shared" si="298"/>
        <v>350</v>
      </c>
      <c r="AO141" s="14">
        <f t="shared" si="298"/>
        <v>189</v>
      </c>
      <c r="AP141" s="14">
        <f t="shared" si="298"/>
        <v>104</v>
      </c>
      <c r="AQ141" s="14">
        <f t="shared" si="298"/>
        <v>232</v>
      </c>
      <c r="AR141" s="14">
        <f t="shared" si="298"/>
        <v>143</v>
      </c>
    </row>
    <row r="142" spans="1:44" ht="46.5" customHeight="1" x14ac:dyDescent="0.25">
      <c r="A142" s="16">
        <v>136</v>
      </c>
      <c r="B142" s="9" t="s">
        <v>45</v>
      </c>
      <c r="C142" s="69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1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1:44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  <c r="AP143" s="16" t="s">
        <v>69</v>
      </c>
      <c r="AQ143" s="16" t="s">
        <v>69</v>
      </c>
      <c r="AR143" s="16" t="s">
        <v>69</v>
      </c>
    </row>
    <row r="144" spans="1:44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  <c r="AG144" s="16">
        <v>75</v>
      </c>
      <c r="AH144" s="16">
        <v>65</v>
      </c>
      <c r="AI144" s="16">
        <v>37</v>
      </c>
      <c r="AJ144" s="16">
        <v>32</v>
      </c>
      <c r="AK144" s="16">
        <v>17</v>
      </c>
      <c r="AL144" s="16">
        <v>18</v>
      </c>
      <c r="AM144" s="16">
        <v>15</v>
      </c>
      <c r="AN144" s="16">
        <v>20</v>
      </c>
      <c r="AO144" s="16">
        <v>13</v>
      </c>
      <c r="AP144" s="16">
        <v>21</v>
      </c>
      <c r="AQ144" s="16">
        <v>10</v>
      </c>
      <c r="AR144" s="16">
        <v>20</v>
      </c>
    </row>
    <row r="145" spans="1:44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</row>
    <row r="146" spans="1:44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  <c r="AP146" s="16" t="s">
        <v>69</v>
      </c>
      <c r="AQ146" s="16" t="s">
        <v>69</v>
      </c>
      <c r="AR146" s="16" t="s">
        <v>69</v>
      </c>
    </row>
    <row r="147" spans="1:44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  <c r="AP147" s="16" t="s">
        <v>69</v>
      </c>
      <c r="AQ147" s="16" t="s">
        <v>69</v>
      </c>
      <c r="AR147" s="16" t="s">
        <v>69</v>
      </c>
    </row>
    <row r="148" spans="1:44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99">SUM(D143:D147)</f>
        <v>5</v>
      </c>
      <c r="E148" s="22">
        <f t="shared" ref="E148" si="300">SUM(E143:E147)</f>
        <v>8</v>
      </c>
      <c r="F148" s="22">
        <f t="shared" ref="F148" si="301">SUM(F143:F147)</f>
        <v>10</v>
      </c>
      <c r="G148" s="22">
        <f t="shared" ref="G148" si="302">SUM(G143:G147)</f>
        <v>10</v>
      </c>
      <c r="H148" s="22">
        <f t="shared" ref="H148" si="303">SUM(H143:H147)</f>
        <v>8</v>
      </c>
      <c r="I148" s="22">
        <f t="shared" ref="I148" si="304">SUM(I143:I147)</f>
        <v>21</v>
      </c>
      <c r="J148" s="22">
        <f t="shared" ref="J148" si="305">SUM(J143:J147)</f>
        <v>15</v>
      </c>
      <c r="K148" s="22">
        <f t="shared" ref="K148" si="306">SUM(K143:K147)</f>
        <v>22</v>
      </c>
      <c r="L148" s="22">
        <f t="shared" ref="L148" si="307">SUM(L143:L147)</f>
        <v>19</v>
      </c>
      <c r="M148" s="22">
        <f t="shared" ref="M148" si="308">SUM(M143:M147)</f>
        <v>21</v>
      </c>
      <c r="N148" s="22">
        <f t="shared" ref="N148" si="309">SUM(N143:N147)</f>
        <v>115</v>
      </c>
      <c r="O148" s="22">
        <f>SUM(O144:O147)</f>
        <v>12</v>
      </c>
      <c r="P148" s="22">
        <f t="shared" ref="P148:T148" si="310">SUM(P144:P147)</f>
        <v>4</v>
      </c>
      <c r="Q148" s="22">
        <f t="shared" si="310"/>
        <v>13</v>
      </c>
      <c r="R148" s="22">
        <f t="shared" si="310"/>
        <v>14</v>
      </c>
      <c r="S148" s="22">
        <f t="shared" si="310"/>
        <v>16</v>
      </c>
      <c r="T148" s="22">
        <f t="shared" si="310"/>
        <v>27</v>
      </c>
      <c r="U148" s="22">
        <f t="shared" ref="U148:W148" si="311">SUM(U144:U147)</f>
        <v>20</v>
      </c>
      <c r="V148" s="22">
        <f t="shared" si="311"/>
        <v>34</v>
      </c>
      <c r="W148" s="22">
        <f t="shared" si="311"/>
        <v>43</v>
      </c>
      <c r="X148" s="22">
        <f t="shared" ref="X148:Z148" si="312">SUM(X144:X147)</f>
        <v>27</v>
      </c>
      <c r="Y148" s="22">
        <f t="shared" si="312"/>
        <v>11</v>
      </c>
      <c r="Z148" s="22">
        <f t="shared" si="312"/>
        <v>15</v>
      </c>
      <c r="AA148" s="22">
        <f>SUM(AA144:AA147)</f>
        <v>5</v>
      </c>
      <c r="AB148" s="22">
        <f t="shared" ref="AB148:AC148" si="313">SUM(AB144:AB147)</f>
        <v>17</v>
      </c>
      <c r="AC148" s="22">
        <f t="shared" si="313"/>
        <v>10</v>
      </c>
      <c r="AD148" s="22">
        <f>SUM(AD144:AD147)</f>
        <v>10</v>
      </c>
      <c r="AE148" s="22">
        <f t="shared" ref="AE148:AF148" si="314">SUM(AE144:AE147)</f>
        <v>35</v>
      </c>
      <c r="AF148" s="22">
        <f t="shared" si="314"/>
        <v>24</v>
      </c>
      <c r="AG148" s="22">
        <f>SUM(AG144:AG147)</f>
        <v>75</v>
      </c>
      <c r="AH148" s="22">
        <f t="shared" ref="AH148:AI148" si="315">SUM(AH144:AH147)</f>
        <v>65</v>
      </c>
      <c r="AI148" s="22">
        <f t="shared" si="315"/>
        <v>37</v>
      </c>
      <c r="AJ148" s="22">
        <f>SUM(AJ144:AJ147)</f>
        <v>32</v>
      </c>
      <c r="AK148" s="22">
        <f t="shared" ref="AK148:AL148" si="316">SUM(AK144:AK147)</f>
        <v>17</v>
      </c>
      <c r="AL148" s="22">
        <f t="shared" si="316"/>
        <v>18</v>
      </c>
      <c r="AM148" s="22">
        <f>SUM(AM144:AM147)</f>
        <v>15</v>
      </c>
      <c r="AN148" s="22">
        <f t="shared" ref="AN148:AO148" si="317">SUM(AN144:AN147)</f>
        <v>20</v>
      </c>
      <c r="AO148" s="22">
        <f t="shared" si="317"/>
        <v>13</v>
      </c>
      <c r="AP148" s="22">
        <f>SUM(AP144:AP147)</f>
        <v>21</v>
      </c>
      <c r="AQ148" s="22">
        <f t="shared" ref="AQ148:AR148" si="318">SUM(AQ144:AQ147)</f>
        <v>10</v>
      </c>
      <c r="AR148" s="22">
        <f t="shared" si="318"/>
        <v>20</v>
      </c>
    </row>
    <row r="149" spans="1:44" ht="50.25" customHeight="1" x14ac:dyDescent="0.25">
      <c r="A149" s="16">
        <v>143</v>
      </c>
      <c r="B149" s="9" t="s">
        <v>46</v>
      </c>
      <c r="C149" s="69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1:44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  <c r="AP150" s="16" t="s">
        <v>69</v>
      </c>
      <c r="AQ150" s="16" t="s">
        <v>69</v>
      </c>
      <c r="AR150" s="16" t="s">
        <v>69</v>
      </c>
    </row>
    <row r="151" spans="1:44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  <c r="AG151" s="16">
        <v>75</v>
      </c>
      <c r="AH151" s="16">
        <v>74</v>
      </c>
      <c r="AI151" s="16">
        <v>54</v>
      </c>
      <c r="AJ151" s="16">
        <v>43</v>
      </c>
      <c r="AK151" s="16">
        <v>33</v>
      </c>
      <c r="AL151" s="16">
        <v>25</v>
      </c>
      <c r="AM151" s="16">
        <v>57</v>
      </c>
      <c r="AN151" s="16">
        <v>70</v>
      </c>
      <c r="AO151" s="16">
        <v>54</v>
      </c>
      <c r="AP151" s="16">
        <v>55</v>
      </c>
      <c r="AQ151" s="16">
        <v>62</v>
      </c>
      <c r="AR151" s="16">
        <v>163</v>
      </c>
    </row>
    <row r="152" spans="1:44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</row>
    <row r="153" spans="1:44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  <c r="AP153" s="16" t="s">
        <v>69</v>
      </c>
      <c r="AQ153" s="16" t="s">
        <v>69</v>
      </c>
      <c r="AR153" s="16" t="s">
        <v>69</v>
      </c>
    </row>
    <row r="154" spans="1:44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  <c r="AP154" s="16" t="s">
        <v>69</v>
      </c>
      <c r="AQ154" s="16" t="s">
        <v>69</v>
      </c>
      <c r="AR154" s="16" t="s">
        <v>69</v>
      </c>
    </row>
    <row r="155" spans="1:44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319">SUM(D150:D154)</f>
        <v>36</v>
      </c>
      <c r="E155" s="22">
        <f t="shared" ref="E155" si="320">SUM(E150:E154)</f>
        <v>58</v>
      </c>
      <c r="F155" s="22">
        <f t="shared" ref="F155" si="321">SUM(F150:F154)</f>
        <v>139</v>
      </c>
      <c r="G155" s="22">
        <f t="shared" ref="G155" si="322">SUM(G150:G154)</f>
        <v>123</v>
      </c>
      <c r="H155" s="22">
        <f t="shared" ref="H155" si="323">SUM(H150:H154)</f>
        <v>184</v>
      </c>
      <c r="I155" s="22">
        <f t="shared" ref="I155" si="324">SUM(I150:I154)</f>
        <v>185</v>
      </c>
      <c r="J155" s="22">
        <f t="shared" ref="J155" si="325">SUM(J150:J154)</f>
        <v>487</v>
      </c>
      <c r="K155" s="22">
        <f t="shared" ref="K155" si="326">SUM(K150:K154)</f>
        <v>232</v>
      </c>
      <c r="L155" s="22">
        <f t="shared" ref="L155" si="327">SUM(L150:L154)</f>
        <v>169</v>
      </c>
      <c r="M155" s="22">
        <f t="shared" ref="M155" si="328">SUM(M150:M154)</f>
        <v>71</v>
      </c>
      <c r="N155" s="22">
        <f t="shared" ref="N155" si="329">SUM(N150:N154)</f>
        <v>63</v>
      </c>
      <c r="O155" s="22">
        <f>SUM(O151:O154)</f>
        <v>69</v>
      </c>
      <c r="P155" s="22">
        <f t="shared" ref="P155:T155" si="330">SUM(P151:P154)</f>
        <v>89</v>
      </c>
      <c r="Q155" s="22">
        <f t="shared" si="330"/>
        <v>100</v>
      </c>
      <c r="R155" s="22">
        <f t="shared" si="330"/>
        <v>179</v>
      </c>
      <c r="S155" s="22">
        <f t="shared" si="330"/>
        <v>319</v>
      </c>
      <c r="T155" s="22">
        <f t="shared" si="330"/>
        <v>199</v>
      </c>
      <c r="U155" s="22">
        <f t="shared" ref="U155:W155" si="331">SUM(U151:U154)</f>
        <v>237</v>
      </c>
      <c r="V155" s="22">
        <f t="shared" si="331"/>
        <v>115</v>
      </c>
      <c r="W155" s="22">
        <f t="shared" si="331"/>
        <v>99</v>
      </c>
      <c r="X155" s="22">
        <f t="shared" ref="X155:Z155" si="332">SUM(X151:X154)</f>
        <v>69</v>
      </c>
      <c r="Y155" s="22">
        <f t="shared" si="332"/>
        <v>43</v>
      </c>
      <c r="Z155" s="22">
        <f t="shared" si="332"/>
        <v>55</v>
      </c>
      <c r="AA155" s="22">
        <f>SUM(AA151:AA154)</f>
        <v>32</v>
      </c>
      <c r="AB155" s="22">
        <f t="shared" ref="AB155:AC155" si="333">SUM(AB151:AB154)</f>
        <v>67</v>
      </c>
      <c r="AC155" s="22">
        <f t="shared" si="333"/>
        <v>70</v>
      </c>
      <c r="AD155" s="22">
        <f>SUM(AD151:AD154)</f>
        <v>75</v>
      </c>
      <c r="AE155" s="22">
        <f t="shared" ref="AE155:AF155" si="334">SUM(AE151:AE154)</f>
        <v>202</v>
      </c>
      <c r="AF155" s="22">
        <f t="shared" si="334"/>
        <v>88</v>
      </c>
      <c r="AG155" s="22">
        <f>SUM(AG151:AG154)</f>
        <v>75</v>
      </c>
      <c r="AH155" s="22">
        <f t="shared" ref="AH155:AI155" si="335">SUM(AH151:AH154)</f>
        <v>74</v>
      </c>
      <c r="AI155" s="22">
        <f t="shared" si="335"/>
        <v>54</v>
      </c>
      <c r="AJ155" s="22">
        <f>SUM(AJ151:AJ154)</f>
        <v>43</v>
      </c>
      <c r="AK155" s="22">
        <f t="shared" ref="AK155:AL155" si="336">SUM(AK151:AK154)</f>
        <v>33</v>
      </c>
      <c r="AL155" s="22">
        <f t="shared" si="336"/>
        <v>25</v>
      </c>
      <c r="AM155" s="22">
        <f>SUM(AM151:AM154)</f>
        <v>57</v>
      </c>
      <c r="AN155" s="22">
        <f t="shared" ref="AN155:AO155" si="337">SUM(AN151:AN154)</f>
        <v>70</v>
      </c>
      <c r="AO155" s="22">
        <f t="shared" si="337"/>
        <v>54</v>
      </c>
      <c r="AP155" s="22">
        <f>SUM(AP151:AP154)</f>
        <v>55</v>
      </c>
      <c r="AQ155" s="22">
        <f t="shared" ref="AQ155:AR155" si="338">SUM(AQ151:AQ154)</f>
        <v>62</v>
      </c>
      <c r="AR155" s="22">
        <f t="shared" si="338"/>
        <v>163</v>
      </c>
    </row>
    <row r="156" spans="1:44" ht="30" x14ac:dyDescent="0.25">
      <c r="A156" s="16">
        <v>150</v>
      </c>
      <c r="B156" s="9" t="s">
        <v>43</v>
      </c>
      <c r="C156" s="69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1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1:44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  <c r="AP157" s="16" t="s">
        <v>69</v>
      </c>
      <c r="AQ157" s="16" t="s">
        <v>69</v>
      </c>
      <c r="AR157" s="16" t="s">
        <v>69</v>
      </c>
    </row>
    <row r="158" spans="1:44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  <c r="AP158" s="16" t="s">
        <v>69</v>
      </c>
      <c r="AQ158" s="16" t="s">
        <v>69</v>
      </c>
      <c r="AR158" s="16" t="s">
        <v>69</v>
      </c>
    </row>
    <row r="159" spans="1:44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  <c r="AP159" s="16" t="s">
        <v>69</v>
      </c>
      <c r="AQ159" s="16" t="s">
        <v>69</v>
      </c>
      <c r="AR159" s="16" t="s">
        <v>69</v>
      </c>
    </row>
    <row r="160" spans="1:44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  <c r="AP160" s="16" t="s">
        <v>69</v>
      </c>
      <c r="AQ160" s="16" t="s">
        <v>69</v>
      </c>
      <c r="AR160" s="16" t="s">
        <v>69</v>
      </c>
    </row>
    <row r="161" spans="1:44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  <c r="AP161" s="16" t="s">
        <v>69</v>
      </c>
      <c r="AQ161" s="16" t="s">
        <v>69</v>
      </c>
      <c r="AR161" s="16" t="s">
        <v>69</v>
      </c>
    </row>
    <row r="162" spans="1:44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  <c r="AP162" s="16" t="s">
        <v>69</v>
      </c>
      <c r="AQ162" s="16" t="s">
        <v>69</v>
      </c>
      <c r="AR162" s="16" t="s">
        <v>69</v>
      </c>
    </row>
    <row r="163" spans="1:44" ht="30" x14ac:dyDescent="0.25">
      <c r="A163" s="16">
        <v>157</v>
      </c>
      <c r="B163" s="9" t="s">
        <v>44</v>
      </c>
      <c r="C163" s="69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1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1:44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  <c r="AP164" s="16" t="s">
        <v>69</v>
      </c>
      <c r="AQ164" s="16" t="s">
        <v>69</v>
      </c>
      <c r="AR164" s="16" t="s">
        <v>69</v>
      </c>
    </row>
    <row r="165" spans="1:44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  <c r="AG165" s="16">
        <v>81</v>
      </c>
      <c r="AH165" s="16">
        <v>119</v>
      </c>
      <c r="AI165" s="38">
        <v>142</v>
      </c>
      <c r="AJ165" s="16">
        <v>93</v>
      </c>
      <c r="AK165" s="16">
        <v>73</v>
      </c>
      <c r="AL165" s="38">
        <v>77</v>
      </c>
      <c r="AM165" s="16">
        <v>76</v>
      </c>
      <c r="AN165" s="16">
        <v>45</v>
      </c>
      <c r="AO165" s="38">
        <v>31</v>
      </c>
      <c r="AP165" s="16">
        <v>53</v>
      </c>
      <c r="AQ165" s="16">
        <v>47</v>
      </c>
      <c r="AR165" s="38">
        <v>56</v>
      </c>
    </row>
    <row r="166" spans="1:44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</row>
    <row r="167" spans="1:44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  <c r="AP167" s="16" t="s">
        <v>69</v>
      </c>
      <c r="AQ167" s="16" t="s">
        <v>69</v>
      </c>
      <c r="AR167" s="16" t="s">
        <v>69</v>
      </c>
    </row>
    <row r="168" spans="1:44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  <c r="AP168" s="16" t="s">
        <v>69</v>
      </c>
      <c r="AQ168" s="16" t="s">
        <v>69</v>
      </c>
      <c r="AR168" s="16" t="s">
        <v>69</v>
      </c>
    </row>
    <row r="169" spans="1:44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339">SUM(D164:D168)</f>
        <v>14</v>
      </c>
      <c r="E169" s="22">
        <f t="shared" si="339"/>
        <v>16</v>
      </c>
      <c r="F169" s="22">
        <f t="shared" si="339"/>
        <v>16</v>
      </c>
      <c r="G169" s="22">
        <f t="shared" si="339"/>
        <v>21</v>
      </c>
      <c r="H169" s="22">
        <f t="shared" si="339"/>
        <v>115</v>
      </c>
      <c r="I169" s="22">
        <f t="shared" si="339"/>
        <v>61</v>
      </c>
      <c r="J169" s="22">
        <f t="shared" si="339"/>
        <v>30</v>
      </c>
      <c r="K169" s="22">
        <f t="shared" si="339"/>
        <v>105</v>
      </c>
      <c r="L169" s="22">
        <f t="shared" si="339"/>
        <v>74</v>
      </c>
      <c r="M169" s="22">
        <f t="shared" si="339"/>
        <v>139</v>
      </c>
      <c r="N169" s="22">
        <f t="shared" si="339"/>
        <v>283</v>
      </c>
      <c r="O169" s="22">
        <f>SUM(O165:O168)</f>
        <v>116</v>
      </c>
      <c r="P169" s="22">
        <f t="shared" ref="P169:Q169" si="340">SUM(P165:P168)</f>
        <v>81</v>
      </c>
      <c r="Q169" s="22">
        <f t="shared" si="340"/>
        <v>85</v>
      </c>
      <c r="R169" s="22">
        <f>SUM(R164:R168)</f>
        <v>38</v>
      </c>
      <c r="S169" s="22">
        <f t="shared" ref="S169:T169" si="341">SUM(S164:S168)</f>
        <v>121</v>
      </c>
      <c r="T169" s="22">
        <f t="shared" si="341"/>
        <v>143</v>
      </c>
      <c r="U169" s="22">
        <f>SUM(U164:U168)</f>
        <v>158</v>
      </c>
      <c r="V169" s="22">
        <f t="shared" ref="V169:W169" si="342">SUM(V164:V168)</f>
        <v>210</v>
      </c>
      <c r="W169" s="22">
        <f t="shared" si="342"/>
        <v>221</v>
      </c>
      <c r="X169" s="22">
        <f>SUM(X164:X168)</f>
        <v>151</v>
      </c>
      <c r="Y169" s="22">
        <f t="shared" ref="Y169:Z169" si="343">SUM(Y164:Y168)</f>
        <v>150</v>
      </c>
      <c r="Z169" s="22">
        <f t="shared" si="343"/>
        <v>174</v>
      </c>
      <c r="AA169" s="22">
        <f>SUM(AA165:AA168)</f>
        <v>123</v>
      </c>
      <c r="AB169" s="22">
        <f t="shared" ref="AB169:AC169" si="344">SUM(AB165:AB168)</f>
        <v>33</v>
      </c>
      <c r="AC169" s="22">
        <f t="shared" si="344"/>
        <v>93</v>
      </c>
      <c r="AD169" s="22">
        <f>SUM(AD165:AD168)</f>
        <v>102</v>
      </c>
      <c r="AE169" s="22">
        <f t="shared" ref="AE169:AF169" si="345">SUM(AE165:AE168)</f>
        <v>52</v>
      </c>
      <c r="AF169" s="22">
        <f t="shared" si="345"/>
        <v>55</v>
      </c>
      <c r="AG169" s="22">
        <f>SUM(AG165:AG168)</f>
        <v>81</v>
      </c>
      <c r="AH169" s="22">
        <f t="shared" ref="AH169:AI169" si="346">SUM(AH165:AH168)</f>
        <v>119</v>
      </c>
      <c r="AI169" s="22">
        <f t="shared" si="346"/>
        <v>142</v>
      </c>
      <c r="AJ169" s="22">
        <f>SUM(AJ165:AJ168)</f>
        <v>93</v>
      </c>
      <c r="AK169" s="22">
        <f t="shared" ref="AK169:AL169" si="347">SUM(AK165:AK168)</f>
        <v>73</v>
      </c>
      <c r="AL169" s="22">
        <f t="shared" si="347"/>
        <v>77</v>
      </c>
      <c r="AM169" s="22">
        <f>SUM(AM165:AM168)</f>
        <v>76</v>
      </c>
      <c r="AN169" s="22">
        <f t="shared" ref="AN169:AO169" si="348">SUM(AN165:AN168)</f>
        <v>45</v>
      </c>
      <c r="AO169" s="22">
        <f t="shared" si="348"/>
        <v>31</v>
      </c>
      <c r="AP169" s="22">
        <f>SUM(AP165:AP168)</f>
        <v>53</v>
      </c>
      <c r="AQ169" s="22">
        <f t="shared" ref="AQ169:AR169" si="349">SUM(AQ165:AQ168)</f>
        <v>47</v>
      </c>
      <c r="AR169" s="22">
        <f t="shared" si="349"/>
        <v>56</v>
      </c>
    </row>
    <row r="170" spans="1:44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  <c r="AG170" s="22">
        <v>166</v>
      </c>
      <c r="AH170" s="22">
        <v>293</v>
      </c>
      <c r="AI170" s="22">
        <v>135</v>
      </c>
      <c r="AJ170" s="22">
        <v>161</v>
      </c>
      <c r="AK170" s="22">
        <v>259</v>
      </c>
      <c r="AL170" s="22">
        <v>109</v>
      </c>
      <c r="AM170" s="22">
        <v>179</v>
      </c>
      <c r="AN170" s="22">
        <v>353</v>
      </c>
      <c r="AO170" s="22">
        <v>189</v>
      </c>
      <c r="AP170" s="22">
        <v>117</v>
      </c>
      <c r="AQ170" s="22">
        <v>233</v>
      </c>
      <c r="AR170" s="22">
        <v>146</v>
      </c>
    </row>
    <row r="171" spans="1:44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  <c r="AG171" s="22">
        <v>236</v>
      </c>
      <c r="AH171" s="22">
        <v>177</v>
      </c>
      <c r="AI171" s="22">
        <v>191</v>
      </c>
      <c r="AJ171" s="22">
        <v>188</v>
      </c>
      <c r="AK171" s="22">
        <v>259</v>
      </c>
      <c r="AL171" s="22">
        <v>171</v>
      </c>
      <c r="AM171" s="22">
        <v>171</v>
      </c>
      <c r="AN171" s="22">
        <v>188</v>
      </c>
      <c r="AO171" s="22">
        <v>275</v>
      </c>
      <c r="AP171" s="22">
        <v>170</v>
      </c>
      <c r="AQ171" s="22">
        <v>182</v>
      </c>
      <c r="AR171" s="22">
        <v>402</v>
      </c>
    </row>
    <row r="172" spans="1:44" ht="30" x14ac:dyDescent="0.25">
      <c r="A172" s="16">
        <v>166</v>
      </c>
      <c r="B172" s="9" t="s">
        <v>39</v>
      </c>
      <c r="C172" s="69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1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1:44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</row>
    <row r="174" spans="1:44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</row>
    <row r="175" spans="1:44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  <c r="AG175" s="16">
        <v>3</v>
      </c>
      <c r="AH175" s="16">
        <v>3</v>
      </c>
      <c r="AI175" s="16">
        <v>5</v>
      </c>
      <c r="AJ175" s="16">
        <v>9</v>
      </c>
      <c r="AK175" s="16">
        <v>5</v>
      </c>
      <c r="AL175" s="16">
        <v>7</v>
      </c>
      <c r="AM175" s="16">
        <v>2</v>
      </c>
      <c r="AN175" s="16">
        <v>1</v>
      </c>
      <c r="AO175" s="16">
        <v>9</v>
      </c>
      <c r="AP175" s="16">
        <v>4</v>
      </c>
      <c r="AQ175" s="16">
        <v>4</v>
      </c>
      <c r="AR175" s="16">
        <v>5</v>
      </c>
    </row>
    <row r="176" spans="1:44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  <c r="AG176" s="16">
        <v>3</v>
      </c>
      <c r="AH176" s="16">
        <v>5</v>
      </c>
      <c r="AI176" s="16">
        <v>4</v>
      </c>
      <c r="AJ176" s="16">
        <v>9</v>
      </c>
      <c r="AK176" s="16">
        <v>9</v>
      </c>
      <c r="AL176" s="16">
        <v>11</v>
      </c>
      <c r="AM176" s="16">
        <v>1</v>
      </c>
      <c r="AN176" s="16">
        <v>1</v>
      </c>
      <c r="AO176" s="16">
        <v>9</v>
      </c>
      <c r="AP176" s="16">
        <v>7</v>
      </c>
      <c r="AQ176" s="16">
        <v>8</v>
      </c>
      <c r="AR176" s="16">
        <v>5</v>
      </c>
    </row>
    <row r="177" spans="1:44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</row>
    <row r="178" spans="1:44" x14ac:dyDescent="0.25">
      <c r="A178" s="16">
        <v>172</v>
      </c>
      <c r="B178" s="1" t="s">
        <v>30</v>
      </c>
      <c r="C178" s="22">
        <f t="shared" ref="C178:D178" si="350">SUM(C173:C177)</f>
        <v>8</v>
      </c>
      <c r="D178" s="22">
        <f t="shared" si="350"/>
        <v>9</v>
      </c>
      <c r="E178" s="22">
        <f>SUM(E173:E177)</f>
        <v>9</v>
      </c>
      <c r="F178" s="22">
        <f t="shared" ref="F178:N178" si="351">SUM(F173:F177)</f>
        <v>5</v>
      </c>
      <c r="G178" s="22">
        <f t="shared" si="351"/>
        <v>6</v>
      </c>
      <c r="H178" s="22">
        <f t="shared" si="351"/>
        <v>5</v>
      </c>
      <c r="I178" s="22">
        <f t="shared" si="351"/>
        <v>4</v>
      </c>
      <c r="J178" s="22">
        <f t="shared" si="351"/>
        <v>2</v>
      </c>
      <c r="K178" s="22">
        <f t="shared" si="351"/>
        <v>2</v>
      </c>
      <c r="L178" s="22">
        <f t="shared" si="351"/>
        <v>5</v>
      </c>
      <c r="M178" s="22">
        <f t="shared" si="351"/>
        <v>2</v>
      </c>
      <c r="N178" s="22">
        <f t="shared" si="351"/>
        <v>2</v>
      </c>
      <c r="O178" s="22">
        <f>SUM(O173:O177)</f>
        <v>3</v>
      </c>
      <c r="P178" s="22">
        <f t="shared" ref="P178:Q178" si="352">SUM(P173:P177)</f>
        <v>2</v>
      </c>
      <c r="Q178" s="22">
        <f t="shared" si="352"/>
        <v>1</v>
      </c>
      <c r="R178" s="22">
        <f>SUM(R173:R177)</f>
        <v>5</v>
      </c>
      <c r="S178" s="22">
        <f t="shared" ref="S178:T178" si="353">SUM(S173:S177)</f>
        <v>7</v>
      </c>
      <c r="T178" s="22">
        <f t="shared" si="353"/>
        <v>6</v>
      </c>
      <c r="U178" s="22">
        <f>SUM(U173:U177)</f>
        <v>1</v>
      </c>
      <c r="V178" s="22">
        <f t="shared" ref="V178:W178" si="354">SUM(V173:V177)</f>
        <v>0</v>
      </c>
      <c r="W178" s="22">
        <f t="shared" si="354"/>
        <v>1</v>
      </c>
      <c r="X178" s="22">
        <f>SUM(X173:X177)</f>
        <v>1</v>
      </c>
      <c r="Y178" s="22">
        <f t="shared" ref="Y178:Z178" si="355">SUM(Y173:Y177)</f>
        <v>1</v>
      </c>
      <c r="Z178" s="22">
        <f t="shared" si="355"/>
        <v>0</v>
      </c>
      <c r="AA178" s="22">
        <f>SUM(AA173:AA177)</f>
        <v>1</v>
      </c>
      <c r="AB178" s="22">
        <f t="shared" ref="AB178:AC178" si="356">SUM(AB173:AB177)</f>
        <v>0</v>
      </c>
      <c r="AC178" s="22">
        <f t="shared" si="356"/>
        <v>5</v>
      </c>
      <c r="AD178" s="22">
        <f>SUM(AD173:AD177)</f>
        <v>1</v>
      </c>
      <c r="AE178" s="22">
        <f t="shared" ref="AE178:AF178" si="357">SUM(AE173:AE177)</f>
        <v>1</v>
      </c>
      <c r="AF178" s="22">
        <f t="shared" si="357"/>
        <v>0</v>
      </c>
      <c r="AG178" s="22">
        <f>SUM(AG173:AG177)</f>
        <v>6</v>
      </c>
      <c r="AH178" s="22">
        <f t="shared" ref="AH178:AI178" si="358">SUM(AH173:AH177)</f>
        <v>8</v>
      </c>
      <c r="AI178" s="22">
        <f t="shared" si="358"/>
        <v>9</v>
      </c>
      <c r="AJ178" s="22">
        <f>SUM(AJ173:AJ177)</f>
        <v>18</v>
      </c>
      <c r="AK178" s="22">
        <f t="shared" ref="AK178:AL178" si="359">SUM(AK173:AK177)</f>
        <v>14</v>
      </c>
      <c r="AL178" s="22">
        <f t="shared" si="359"/>
        <v>18</v>
      </c>
      <c r="AM178" s="22">
        <f>SUM(AM173:AM177)</f>
        <v>3</v>
      </c>
      <c r="AN178" s="22">
        <f t="shared" ref="AN178:AO178" si="360">SUM(AN173:AN177)</f>
        <v>2</v>
      </c>
      <c r="AO178" s="22">
        <f t="shared" si="360"/>
        <v>18</v>
      </c>
      <c r="AP178" s="22">
        <f>SUM(AP173:AP177)</f>
        <v>11</v>
      </c>
      <c r="AQ178" s="22">
        <f t="shared" ref="AQ178:AR178" si="361">SUM(AQ173:AQ177)</f>
        <v>12</v>
      </c>
      <c r="AR178" s="22">
        <f t="shared" si="361"/>
        <v>10</v>
      </c>
    </row>
    <row r="179" spans="1:44" ht="30" x14ac:dyDescent="0.25">
      <c r="A179" s="16">
        <v>173</v>
      </c>
      <c r="B179" s="9" t="s">
        <v>40</v>
      </c>
      <c r="C179" s="69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1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1:44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</row>
    <row r="181" spans="1:44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</row>
    <row r="182" spans="1:44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  <c r="AG182" s="16">
        <v>4</v>
      </c>
      <c r="AH182" s="16">
        <v>2</v>
      </c>
      <c r="AI182" s="16">
        <v>2</v>
      </c>
      <c r="AJ182" s="16">
        <v>4</v>
      </c>
      <c r="AK182" s="16">
        <v>0</v>
      </c>
      <c r="AL182" s="16">
        <v>2</v>
      </c>
      <c r="AM182" s="16">
        <v>12</v>
      </c>
      <c r="AN182" s="16">
        <v>9</v>
      </c>
      <c r="AO182" s="16">
        <v>5</v>
      </c>
      <c r="AP182" s="16">
        <v>3</v>
      </c>
      <c r="AQ182" s="16">
        <v>1</v>
      </c>
      <c r="AR182" s="16">
        <v>4</v>
      </c>
    </row>
    <row r="183" spans="1:44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  <c r="AG183" s="16">
        <v>3</v>
      </c>
      <c r="AH183" s="16">
        <v>3</v>
      </c>
      <c r="AI183" s="16">
        <v>6</v>
      </c>
      <c r="AJ183" s="16">
        <v>3</v>
      </c>
      <c r="AK183" s="16">
        <v>2</v>
      </c>
      <c r="AL183" s="16">
        <v>2</v>
      </c>
      <c r="AM183" s="16">
        <v>9</v>
      </c>
      <c r="AN183" s="16">
        <v>20</v>
      </c>
      <c r="AO183" s="16">
        <v>5</v>
      </c>
      <c r="AP183" s="16">
        <v>1</v>
      </c>
      <c r="AQ183" s="16">
        <v>2</v>
      </c>
      <c r="AR183" s="16">
        <v>6</v>
      </c>
    </row>
    <row r="184" spans="1:44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</row>
    <row r="185" spans="1:44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362">SUM(D180:D184)</f>
        <v>2</v>
      </c>
      <c r="E185" s="22">
        <f t="shared" si="362"/>
        <v>5</v>
      </c>
      <c r="F185" s="22">
        <f t="shared" si="362"/>
        <v>0</v>
      </c>
      <c r="G185" s="22">
        <f t="shared" si="362"/>
        <v>2</v>
      </c>
      <c r="H185" s="22">
        <f t="shared" si="362"/>
        <v>3</v>
      </c>
      <c r="I185" s="22">
        <f t="shared" si="362"/>
        <v>1</v>
      </c>
      <c r="J185" s="22">
        <f t="shared" si="362"/>
        <v>2</v>
      </c>
      <c r="K185" s="22">
        <f t="shared" si="362"/>
        <v>0</v>
      </c>
      <c r="L185" s="22">
        <f t="shared" si="362"/>
        <v>3</v>
      </c>
      <c r="M185" s="22">
        <f t="shared" si="362"/>
        <v>2</v>
      </c>
      <c r="N185" s="22">
        <f t="shared" si="362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63">SUM(S180:S184)</f>
        <v>1</v>
      </c>
      <c r="T185" s="22">
        <f t="shared" si="363"/>
        <v>1</v>
      </c>
      <c r="U185" s="22">
        <f>SUM(U180:U184)</f>
        <v>0</v>
      </c>
      <c r="V185" s="22">
        <f t="shared" ref="V185:W185" si="364">SUM(V180:V184)</f>
        <v>2</v>
      </c>
      <c r="W185" s="22">
        <f t="shared" si="364"/>
        <v>0</v>
      </c>
      <c r="X185" s="22">
        <f>SUM(X180:X184)</f>
        <v>0</v>
      </c>
      <c r="Y185" s="22">
        <f t="shared" ref="Y185:AR185" si="365">SUM(Y180:Y184)</f>
        <v>0</v>
      </c>
      <c r="Z185" s="22">
        <f t="shared" si="365"/>
        <v>2</v>
      </c>
      <c r="AA185" s="22">
        <f t="shared" si="365"/>
        <v>0</v>
      </c>
      <c r="AB185" s="22">
        <f t="shared" si="365"/>
        <v>0</v>
      </c>
      <c r="AC185" s="22">
        <f t="shared" si="365"/>
        <v>3</v>
      </c>
      <c r="AD185" s="22">
        <f t="shared" si="365"/>
        <v>2</v>
      </c>
      <c r="AE185" s="22">
        <f t="shared" si="365"/>
        <v>8</v>
      </c>
      <c r="AF185" s="22">
        <f t="shared" si="365"/>
        <v>5</v>
      </c>
      <c r="AG185" s="22">
        <f t="shared" si="365"/>
        <v>7</v>
      </c>
      <c r="AH185" s="22">
        <f t="shared" si="365"/>
        <v>5</v>
      </c>
      <c r="AI185" s="22">
        <f t="shared" si="365"/>
        <v>8</v>
      </c>
      <c r="AJ185" s="22">
        <f t="shared" si="365"/>
        <v>7</v>
      </c>
      <c r="AK185" s="22">
        <f t="shared" si="365"/>
        <v>2</v>
      </c>
      <c r="AL185" s="22">
        <f t="shared" si="365"/>
        <v>4</v>
      </c>
      <c r="AM185" s="22">
        <f t="shared" si="365"/>
        <v>21</v>
      </c>
      <c r="AN185" s="22">
        <f t="shared" si="365"/>
        <v>29</v>
      </c>
      <c r="AO185" s="22">
        <f t="shared" si="365"/>
        <v>10</v>
      </c>
      <c r="AP185" s="22">
        <f t="shared" si="365"/>
        <v>4</v>
      </c>
      <c r="AQ185" s="22">
        <f t="shared" si="365"/>
        <v>3</v>
      </c>
      <c r="AR185" s="22">
        <f t="shared" si="365"/>
        <v>10</v>
      </c>
    </row>
    <row r="186" spans="1:44" ht="30" x14ac:dyDescent="0.25">
      <c r="A186" s="16">
        <v>180</v>
      </c>
      <c r="B186" s="9" t="s">
        <v>89</v>
      </c>
      <c r="C186" s="69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1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1:44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1</v>
      </c>
      <c r="AQ187" s="16">
        <v>0</v>
      </c>
      <c r="AR187" s="16">
        <v>0</v>
      </c>
    </row>
    <row r="188" spans="1:44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</row>
    <row r="189" spans="1:44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  <c r="AG189" s="16">
        <v>0</v>
      </c>
      <c r="AH189" s="16">
        <v>1</v>
      </c>
      <c r="AI189" s="16">
        <v>1</v>
      </c>
      <c r="AJ189" s="16">
        <v>1</v>
      </c>
      <c r="AK189" s="16">
        <v>2</v>
      </c>
      <c r="AL189" s="16">
        <v>1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1</v>
      </c>
    </row>
    <row r="190" spans="1:44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  <c r="AG190" s="16">
        <v>1</v>
      </c>
      <c r="AH190" s="16">
        <v>0</v>
      </c>
      <c r="AI190" s="16">
        <v>1</v>
      </c>
      <c r="AJ190" s="16">
        <v>1</v>
      </c>
      <c r="AK190" s="16">
        <v>1</v>
      </c>
      <c r="AL190" s="16">
        <v>1</v>
      </c>
      <c r="AM190" s="16">
        <v>1</v>
      </c>
      <c r="AN190" s="16">
        <v>1</v>
      </c>
      <c r="AO190" s="16">
        <v>1</v>
      </c>
      <c r="AP190" s="16">
        <v>1</v>
      </c>
      <c r="AQ190" s="16">
        <v>1</v>
      </c>
      <c r="AR190" s="16">
        <v>1</v>
      </c>
    </row>
    <row r="191" spans="1:44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</row>
    <row r="192" spans="1:44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366">SUM(D187:D191)</f>
        <v>1</v>
      </c>
      <c r="E192" s="22">
        <f t="shared" si="366"/>
        <v>1</v>
      </c>
      <c r="F192" s="22">
        <f t="shared" si="366"/>
        <v>0</v>
      </c>
      <c r="G192" s="22">
        <f t="shared" si="366"/>
        <v>0</v>
      </c>
      <c r="H192" s="22">
        <f t="shared" si="366"/>
        <v>1</v>
      </c>
      <c r="I192" s="22">
        <f t="shared" si="366"/>
        <v>1</v>
      </c>
      <c r="J192" s="22">
        <f t="shared" si="366"/>
        <v>1</v>
      </c>
      <c r="K192" s="22">
        <f t="shared" si="366"/>
        <v>1</v>
      </c>
      <c r="L192" s="22">
        <f t="shared" si="366"/>
        <v>1</v>
      </c>
      <c r="M192" s="22">
        <f t="shared" si="366"/>
        <v>0</v>
      </c>
      <c r="N192" s="22">
        <f t="shared" si="366"/>
        <v>1</v>
      </c>
      <c r="O192" s="22">
        <f>SUM(O187:O191)</f>
        <v>0</v>
      </c>
      <c r="P192" s="22">
        <f t="shared" ref="P192:Q192" si="367">SUM(P187:P191)</f>
        <v>0</v>
      </c>
      <c r="Q192" s="22">
        <f t="shared" si="367"/>
        <v>1</v>
      </c>
      <c r="R192" s="22">
        <f>SUM(R187:R191)</f>
        <v>0</v>
      </c>
      <c r="S192" s="22">
        <f t="shared" ref="S192:T192" si="368">SUM(S187:S191)</f>
        <v>4</v>
      </c>
      <c r="T192" s="22">
        <f t="shared" si="368"/>
        <v>4</v>
      </c>
      <c r="U192" s="22">
        <f>SUM(U187:U191)</f>
        <v>1</v>
      </c>
      <c r="V192" s="22">
        <f t="shared" ref="V192:W192" si="369">SUM(V187:V191)</f>
        <v>0</v>
      </c>
      <c r="W192" s="22">
        <f t="shared" si="369"/>
        <v>0</v>
      </c>
      <c r="X192" s="22">
        <f>SUM(X187:X191)</f>
        <v>3</v>
      </c>
      <c r="Y192" s="22">
        <f t="shared" ref="Y192:Z192" si="370">SUM(Y187:Y191)</f>
        <v>0</v>
      </c>
      <c r="Z192" s="22">
        <f t="shared" si="370"/>
        <v>0</v>
      </c>
      <c r="AA192" s="22">
        <f>SUM(AA187:AA191)</f>
        <v>0</v>
      </c>
      <c r="AB192" s="22">
        <f t="shared" ref="AB192:AC192" si="371">SUM(AB187:AB191)</f>
        <v>0</v>
      </c>
      <c r="AC192" s="22">
        <f t="shared" si="371"/>
        <v>0</v>
      </c>
      <c r="AD192" s="22">
        <f>SUM(AD187:AD191)</f>
        <v>1</v>
      </c>
      <c r="AE192" s="22">
        <f t="shared" ref="AE192:AF192" si="372">SUM(AE187:AE191)</f>
        <v>1</v>
      </c>
      <c r="AF192" s="22">
        <f t="shared" si="372"/>
        <v>4</v>
      </c>
      <c r="AG192" s="22">
        <f>SUM(AG187:AG191)</f>
        <v>1</v>
      </c>
      <c r="AH192" s="22">
        <f t="shared" ref="AH192:AI192" si="373">SUM(AH187:AH191)</f>
        <v>1</v>
      </c>
      <c r="AI192" s="22">
        <f t="shared" si="373"/>
        <v>2</v>
      </c>
      <c r="AJ192" s="22">
        <f>SUM(AJ187:AJ191)</f>
        <v>2</v>
      </c>
      <c r="AK192" s="22">
        <f t="shared" ref="AK192:AL192" si="374">SUM(AK187:AK191)</f>
        <v>3</v>
      </c>
      <c r="AL192" s="22">
        <f t="shared" si="374"/>
        <v>2</v>
      </c>
      <c r="AM192" s="22">
        <f>SUM(AM187:AM191)</f>
        <v>1</v>
      </c>
      <c r="AN192" s="22">
        <f t="shared" ref="AN192:AO192" si="375">SUM(AN187:AN191)</f>
        <v>1</v>
      </c>
      <c r="AO192" s="22">
        <f t="shared" si="375"/>
        <v>1</v>
      </c>
      <c r="AP192" s="22">
        <f>SUM(AP187:AP191)</f>
        <v>2</v>
      </c>
      <c r="AQ192" s="22">
        <f t="shared" ref="AQ192:AR192" si="376">SUM(AQ187:AQ191)</f>
        <v>1</v>
      </c>
      <c r="AR192" s="22">
        <f t="shared" si="376"/>
        <v>2</v>
      </c>
    </row>
    <row r="193" spans="1:44" ht="30" x14ac:dyDescent="0.25">
      <c r="A193" s="16">
        <v>187</v>
      </c>
      <c r="B193" s="9" t="s">
        <v>41</v>
      </c>
      <c r="C193" s="69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1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1:44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</row>
    <row r="195" spans="1:44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</row>
    <row r="196" spans="1:44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4</v>
      </c>
      <c r="AL196" s="16">
        <v>0</v>
      </c>
      <c r="AM196" s="16">
        <v>1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</row>
    <row r="197" spans="1:44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  <c r="AG197" s="16">
        <v>2</v>
      </c>
      <c r="AH197" s="16">
        <v>2</v>
      </c>
      <c r="AI197" s="16">
        <v>1</v>
      </c>
      <c r="AJ197" s="16">
        <v>3</v>
      </c>
      <c r="AK197" s="16">
        <v>2</v>
      </c>
      <c r="AL197" s="16">
        <v>1</v>
      </c>
      <c r="AM197" s="16">
        <v>0</v>
      </c>
      <c r="AN197" s="16">
        <v>1</v>
      </c>
      <c r="AO197" s="16">
        <v>1</v>
      </c>
      <c r="AP197" s="16">
        <v>0</v>
      </c>
      <c r="AQ197" s="16">
        <v>1</v>
      </c>
      <c r="AR197" s="16">
        <v>0</v>
      </c>
    </row>
    <row r="198" spans="1:44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</row>
    <row r="199" spans="1:44" x14ac:dyDescent="0.25">
      <c r="A199" s="16">
        <v>193</v>
      </c>
      <c r="B199" s="1" t="s">
        <v>30</v>
      </c>
      <c r="C199" s="22">
        <f t="shared" ref="C199:D199" si="377">SUM(C194:C198)</f>
        <v>1</v>
      </c>
      <c r="D199" s="22">
        <f t="shared" si="377"/>
        <v>2</v>
      </c>
      <c r="E199" s="22">
        <f>SUM(E194:E198)</f>
        <v>1</v>
      </c>
      <c r="F199" s="22">
        <f t="shared" ref="F199:N199" si="378">SUM(F194:F198)</f>
        <v>3</v>
      </c>
      <c r="G199" s="22">
        <f t="shared" si="378"/>
        <v>0</v>
      </c>
      <c r="H199" s="22">
        <f t="shared" si="378"/>
        <v>1</v>
      </c>
      <c r="I199" s="22">
        <f t="shared" si="378"/>
        <v>1</v>
      </c>
      <c r="J199" s="22">
        <f t="shared" si="378"/>
        <v>4</v>
      </c>
      <c r="K199" s="22">
        <f t="shared" si="378"/>
        <v>0</v>
      </c>
      <c r="L199" s="22">
        <f t="shared" si="378"/>
        <v>13</v>
      </c>
      <c r="M199" s="22">
        <f t="shared" si="378"/>
        <v>2</v>
      </c>
      <c r="N199" s="22">
        <f t="shared" si="378"/>
        <v>6</v>
      </c>
      <c r="O199" s="22">
        <f>SUM(O194:O198)</f>
        <v>0</v>
      </c>
      <c r="P199" s="22">
        <f t="shared" ref="P199:Q199" si="379">SUM(P194:P198)</f>
        <v>2</v>
      </c>
      <c r="Q199" s="22">
        <f t="shared" si="379"/>
        <v>1</v>
      </c>
      <c r="R199" s="22">
        <f>SUM(R194:R198)</f>
        <v>2</v>
      </c>
      <c r="S199" s="22">
        <f t="shared" ref="S199:T199" si="380">SUM(S194:S198)</f>
        <v>2</v>
      </c>
      <c r="T199" s="22">
        <f t="shared" si="380"/>
        <v>2</v>
      </c>
      <c r="U199" s="22">
        <f>SUM(U194:U198)</f>
        <v>0</v>
      </c>
      <c r="V199" s="22">
        <f t="shared" ref="V199:W199" si="381">SUM(V194:V198)</f>
        <v>1</v>
      </c>
      <c r="W199" s="22">
        <f t="shared" si="381"/>
        <v>3</v>
      </c>
      <c r="X199" s="22">
        <f>SUM(X194:X198)</f>
        <v>6</v>
      </c>
      <c r="Y199" s="22">
        <f t="shared" ref="Y199:Z199" si="382">SUM(Y194:Y198)</f>
        <v>2</v>
      </c>
      <c r="Z199" s="22">
        <f t="shared" si="382"/>
        <v>3</v>
      </c>
      <c r="AA199" s="22">
        <f>SUM(AA194:AA198)</f>
        <v>2</v>
      </c>
      <c r="AB199" s="22">
        <f t="shared" ref="AB199:AC199" si="383">SUM(AB194:AB198)</f>
        <v>2</v>
      </c>
      <c r="AC199" s="22">
        <f t="shared" si="383"/>
        <v>3</v>
      </c>
      <c r="AD199" s="22">
        <f>SUM(AD194:AD198)</f>
        <v>0</v>
      </c>
      <c r="AE199" s="22">
        <f t="shared" ref="AE199:AF199" si="384">SUM(AE194:AE198)</f>
        <v>2</v>
      </c>
      <c r="AF199" s="22">
        <f t="shared" si="384"/>
        <v>6</v>
      </c>
      <c r="AG199" s="22">
        <f>SUM(AG194:AG198)</f>
        <v>2</v>
      </c>
      <c r="AH199" s="22">
        <f t="shared" ref="AH199:AI199" si="385">SUM(AH194:AH198)</f>
        <v>2</v>
      </c>
      <c r="AI199" s="22">
        <f t="shared" si="385"/>
        <v>1</v>
      </c>
      <c r="AJ199" s="22">
        <f>SUM(AJ194:AJ198)</f>
        <v>4</v>
      </c>
      <c r="AK199" s="22">
        <f t="shared" ref="AK199:AL199" si="386">SUM(AK194:AK198)</f>
        <v>6</v>
      </c>
      <c r="AL199" s="22">
        <f t="shared" si="386"/>
        <v>1</v>
      </c>
      <c r="AM199" s="22">
        <f>SUM(AM194:AM198)</f>
        <v>1</v>
      </c>
      <c r="AN199" s="22">
        <f t="shared" ref="AN199:AO199" si="387">SUM(AN194:AN198)</f>
        <v>1</v>
      </c>
      <c r="AO199" s="22">
        <f t="shared" si="387"/>
        <v>1</v>
      </c>
      <c r="AP199" s="22">
        <f>SUM(AP194:AP198)</f>
        <v>0</v>
      </c>
      <c r="AQ199" s="22">
        <f t="shared" ref="AQ199:AR199" si="388">SUM(AQ194:AQ198)</f>
        <v>1</v>
      </c>
      <c r="AR199" s="22">
        <f t="shared" si="388"/>
        <v>0</v>
      </c>
    </row>
  </sheetData>
  <mergeCells count="157">
    <mergeCell ref="AP52:AP53"/>
    <mergeCell ref="AQ52:AQ53"/>
    <mergeCell ref="AR52:AR53"/>
    <mergeCell ref="AP59:AP60"/>
    <mergeCell ref="AQ59:AQ60"/>
    <mergeCell ref="AR59:AR60"/>
    <mergeCell ref="AP66:AP67"/>
    <mergeCell ref="AQ66:AQ67"/>
    <mergeCell ref="AR66:AR67"/>
    <mergeCell ref="AE66:AE67"/>
    <mergeCell ref="AF66:AF67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  <mergeCell ref="V66:V67"/>
    <mergeCell ref="W66:W67"/>
    <mergeCell ref="U52:U53"/>
    <mergeCell ref="V52:V53"/>
    <mergeCell ref="AD66:AD67"/>
    <mergeCell ref="C79:N79"/>
    <mergeCell ref="C86:N86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C128:N128"/>
    <mergeCell ref="C135:N135"/>
    <mergeCell ref="U66:U67"/>
    <mergeCell ref="C61:C63"/>
    <mergeCell ref="D61:D63"/>
    <mergeCell ref="C93:N93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M66:M67"/>
    <mergeCell ref="N66:N67"/>
    <mergeCell ref="N59:N60"/>
    <mergeCell ref="I59:I60"/>
    <mergeCell ref="J59:J60"/>
    <mergeCell ref="K59:K60"/>
    <mergeCell ref="U59:U60"/>
    <mergeCell ref="AA66:AA67"/>
    <mergeCell ref="AB66:AB67"/>
    <mergeCell ref="AC66:AC67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AM66:AM67"/>
    <mergeCell ref="AN66:AN67"/>
    <mergeCell ref="AO66:AO67"/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AJ52:AJ53"/>
    <mergeCell ref="AK52:AK53"/>
    <mergeCell ref="AL52:AL53"/>
    <mergeCell ref="AJ59:AJ60"/>
    <mergeCell ref="AK59:AK60"/>
    <mergeCell ref="AL59:AL60"/>
    <mergeCell ref="AJ66:AJ67"/>
    <mergeCell ref="AK66:AK67"/>
    <mergeCell ref="AL66:AL67"/>
    <mergeCell ref="AM38:AO41"/>
    <mergeCell ref="AM52:AM53"/>
    <mergeCell ref="AN52:AN53"/>
    <mergeCell ref="AO52:AO53"/>
    <mergeCell ref="AM59:AM60"/>
    <mergeCell ref="AN59:AN60"/>
    <mergeCell ref="AO59:AO60"/>
    <mergeCell ref="AA38:AC41"/>
    <mergeCell ref="D59:D60"/>
    <mergeCell ref="AG38:AI41"/>
    <mergeCell ref="AJ38:AL41"/>
    <mergeCell ref="Y59:Y60"/>
    <mergeCell ref="Z59:Z60"/>
    <mergeCell ref="W52:W53"/>
    <mergeCell ref="V59:V60"/>
    <mergeCell ref="W59:W60"/>
    <mergeCell ref="A1:AR1"/>
    <mergeCell ref="A2:AR2"/>
    <mergeCell ref="A3:AR3"/>
    <mergeCell ref="AP38:AR41"/>
  </mergeCells>
  <pageMargins left="0.7" right="0.7" top="0.75" bottom="0.75" header="0.3" footer="0.3"/>
  <pageSetup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99"/>
  <sheetViews>
    <sheetView view="pageBreakPreview" zoomScale="85" zoomScaleNormal="90" zoomScaleSheetLayoutView="85" workbookViewId="0">
      <pane ySplit="6" topLeftCell="A18" activePane="bottomLeft" state="frozen"/>
      <selection activeCell="AI45" sqref="AI45"/>
      <selection pane="bottomLeft" activeCell="AI45" sqref="AI45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2" style="2" customWidth="1" collapsed="1"/>
    <col min="28" max="28" width="12" style="2" customWidth="1"/>
    <col min="29" max="32" width="12" style="2" bestFit="1" customWidth="1"/>
    <col min="33" max="33" width="11" style="2" bestFit="1" customWidth="1"/>
    <col min="34" max="34" width="10.85546875" style="2" customWidth="1"/>
    <col min="35" max="35" width="11.85546875" style="2" customWidth="1"/>
    <col min="36" max="38" width="12" style="2" bestFit="1" customWidth="1"/>
    <col min="39" max="41" width="12.140625" style="2" bestFit="1" customWidth="1"/>
    <col min="42" max="44" width="10.28515625" style="2" bestFit="1" customWidth="1"/>
    <col min="45" max="16384" width="9.140625" style="2"/>
  </cols>
  <sheetData>
    <row r="1" spans="1:44" s="32" customFormat="1" ht="15.75" x14ac:dyDescent="0.25">
      <c r="A1" s="60" t="s">
        <v>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</row>
    <row r="2" spans="1:44" s="32" customFormat="1" ht="15.75" x14ac:dyDescent="0.25">
      <c r="A2" s="60" t="s">
        <v>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s="32" customFormat="1" ht="15.75" x14ac:dyDescent="0.25">
      <c r="A3" s="60" t="s">
        <v>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</row>
    <row r="5" spans="1:44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  <c r="AP5" s="22">
        <v>2024</v>
      </c>
      <c r="AQ5" s="22">
        <v>2024</v>
      </c>
      <c r="AR5" s="22">
        <v>2024</v>
      </c>
    </row>
    <row r="6" spans="1:44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  <c r="AP6" s="22" t="s">
        <v>19</v>
      </c>
      <c r="AQ6" s="22" t="s">
        <v>20</v>
      </c>
      <c r="AR6" s="22" t="s">
        <v>21</v>
      </c>
    </row>
    <row r="7" spans="1:44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x14ac:dyDescent="0.25">
      <c r="A8" s="16">
        <v>2</v>
      </c>
      <c r="B8" s="19" t="s">
        <v>55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  <c r="AG9" s="15">
        <v>467852.6800002472</v>
      </c>
      <c r="AH9" s="15">
        <v>428771.06000024744</v>
      </c>
      <c r="AI9" s="15">
        <v>439996.00000024727</v>
      </c>
      <c r="AJ9" s="15">
        <v>647372.97000024712</v>
      </c>
      <c r="AK9" s="15">
        <v>1478163.7500002473</v>
      </c>
      <c r="AL9" s="15">
        <v>2579923.3000002471</v>
      </c>
      <c r="AM9" s="15">
        <v>2995276.8200002476</v>
      </c>
      <c r="AN9" s="15">
        <v>3605707.6700002477</v>
      </c>
      <c r="AO9" s="35">
        <v>2765983.240000247</v>
      </c>
      <c r="AP9" s="15">
        <v>2135551.5900002476</v>
      </c>
      <c r="AQ9" s="15">
        <v>1069678.9600002477</v>
      </c>
      <c r="AR9" s="35">
        <v>505730.37000024738</v>
      </c>
    </row>
    <row r="10" spans="1:44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  <c r="AG10" s="15">
        <v>139172</v>
      </c>
      <c r="AH10" s="15">
        <v>124970.42000000003</v>
      </c>
      <c r="AI10" s="15">
        <v>110084.93</v>
      </c>
      <c r="AJ10" s="15">
        <v>163706.54999999996</v>
      </c>
      <c r="AK10" s="15">
        <v>335314.61999999994</v>
      </c>
      <c r="AL10" s="15">
        <v>627604.25999999978</v>
      </c>
      <c r="AM10" s="15">
        <v>721925.83</v>
      </c>
      <c r="AN10" s="15">
        <v>927782.75999999978</v>
      </c>
      <c r="AO10" s="35">
        <v>732328.87999999989</v>
      </c>
      <c r="AP10" s="15">
        <v>587605.5199999999</v>
      </c>
      <c r="AQ10" s="15">
        <v>346493.68000000005</v>
      </c>
      <c r="AR10" s="35">
        <v>169618.57000000007</v>
      </c>
    </row>
    <row r="11" spans="1:44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  <c r="AG11" s="15">
        <v>115582.95999999999</v>
      </c>
      <c r="AH11" s="15">
        <v>113096.00000000001</v>
      </c>
      <c r="AI11" s="15">
        <v>112568.84999999998</v>
      </c>
      <c r="AJ11" s="15">
        <v>167064.32000000007</v>
      </c>
      <c r="AK11" s="15">
        <v>392290.2100000002</v>
      </c>
      <c r="AL11" s="15">
        <v>702226.84</v>
      </c>
      <c r="AM11" s="15">
        <v>847985.5</v>
      </c>
      <c r="AN11" s="15">
        <v>1092875.3700000001</v>
      </c>
      <c r="AO11" s="35">
        <v>801185.91999999993</v>
      </c>
      <c r="AP11" s="15">
        <v>591613.01</v>
      </c>
      <c r="AQ11" s="15">
        <v>288335.51000000007</v>
      </c>
      <c r="AR11" s="35">
        <v>140452.39000000001</v>
      </c>
    </row>
    <row r="12" spans="1:44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  <c r="AG12" s="15">
        <v>161245.54</v>
      </c>
      <c r="AH12" s="15">
        <v>162276.08999999997</v>
      </c>
      <c r="AI12" s="15">
        <v>160105.49000000005</v>
      </c>
      <c r="AJ12" s="15">
        <v>249926</v>
      </c>
      <c r="AK12" s="15">
        <v>596749.6</v>
      </c>
      <c r="AL12" s="15">
        <v>905088.8</v>
      </c>
      <c r="AM12" s="15">
        <v>1061568.3900000001</v>
      </c>
      <c r="AN12" s="15">
        <v>1267333.9599999997</v>
      </c>
      <c r="AO12" s="35">
        <v>938069.50000000023</v>
      </c>
      <c r="AP12" s="15">
        <v>729686.94</v>
      </c>
      <c r="AQ12" s="15">
        <v>392756.8299999999</v>
      </c>
      <c r="AR12" s="35">
        <v>201747.16000000003</v>
      </c>
    </row>
    <row r="13" spans="1:44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  <c r="AG13" s="15">
        <v>275449.66000000003</v>
      </c>
      <c r="AH13" s="15">
        <v>269464.74999999994</v>
      </c>
      <c r="AI13" s="15">
        <v>272774.42</v>
      </c>
      <c r="AJ13" s="15">
        <v>324083.09999999998</v>
      </c>
      <c r="AK13" s="15">
        <v>526800.59</v>
      </c>
      <c r="AL13" s="15">
        <v>570698.1100000001</v>
      </c>
      <c r="AM13" s="15">
        <v>642059.02999999991</v>
      </c>
      <c r="AN13" s="15">
        <v>713567.83</v>
      </c>
      <c r="AO13" s="35">
        <v>717969.40000000014</v>
      </c>
      <c r="AP13" s="15">
        <v>506762.85</v>
      </c>
      <c r="AQ13" s="15">
        <v>362346.72</v>
      </c>
      <c r="AR13" s="35">
        <v>303013.15000000002</v>
      </c>
    </row>
    <row r="14" spans="1:44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  <c r="AG14" s="6">
        <f>SUM(AG9:AG13)</f>
        <v>1159302.8400002471</v>
      </c>
      <c r="AH14" s="6">
        <f t="shared" ref="AH14:AI14" si="5">SUM(AH9:AH13)</f>
        <v>1098578.3200002473</v>
      </c>
      <c r="AI14" s="6">
        <f t="shared" si="5"/>
        <v>1095529.6900002472</v>
      </c>
      <c r="AJ14" s="6">
        <f>SUM(AJ9:AJ13)</f>
        <v>1552152.9400002472</v>
      </c>
      <c r="AK14" s="6">
        <f>SUM(AK9:AK13)</f>
        <v>3329318.7700002473</v>
      </c>
      <c r="AL14" s="6">
        <f>SUM(AL9:AL13)</f>
        <v>5385541.3100002473</v>
      </c>
      <c r="AM14" s="6">
        <f t="shared" ref="AM14:AR14" si="6">SUM(AM9:AM13)</f>
        <v>6268815.570000249</v>
      </c>
      <c r="AN14" s="6">
        <f t="shared" si="6"/>
        <v>7607267.5900002476</v>
      </c>
      <c r="AO14" s="6">
        <f t="shared" si="6"/>
        <v>5955536.9400002472</v>
      </c>
      <c r="AP14" s="6">
        <f t="shared" si="6"/>
        <v>4551219.9100002479</v>
      </c>
      <c r="AQ14" s="6">
        <f t="shared" si="6"/>
        <v>2459611.7000002479</v>
      </c>
      <c r="AR14" s="6">
        <f t="shared" si="6"/>
        <v>1320561.6400002474</v>
      </c>
    </row>
    <row r="15" spans="1:44" x14ac:dyDescent="0.25">
      <c r="A15" s="16">
        <v>9</v>
      </c>
      <c r="B15" s="19" t="s">
        <v>1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  <c r="AG16" s="15">
        <v>1829784.8299999991</v>
      </c>
      <c r="AH16" s="15">
        <v>1586810.3699999978</v>
      </c>
      <c r="AI16" s="15">
        <v>1409007.8800000006</v>
      </c>
      <c r="AJ16" s="15">
        <v>1270243.5799999991</v>
      </c>
      <c r="AK16" s="15">
        <v>1255895.4099999995</v>
      </c>
      <c r="AL16" s="15">
        <v>1400561.5900000003</v>
      </c>
      <c r="AM16" s="15">
        <v>1634918.9800000018</v>
      </c>
      <c r="AN16" s="15">
        <v>1889023.8799999983</v>
      </c>
      <c r="AO16" s="15">
        <v>2406374.8100000024</v>
      </c>
      <c r="AP16" s="15">
        <v>2664385.3800000008</v>
      </c>
      <c r="AQ16" s="15">
        <v>2957566.7600000002</v>
      </c>
      <c r="AR16" s="15">
        <v>2540534.1300000004</v>
      </c>
    </row>
    <row r="17" spans="1:44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  <c r="AG17" s="15">
        <v>3908600.2000000016</v>
      </c>
      <c r="AH17" s="15">
        <v>3734312.4499999969</v>
      </c>
      <c r="AI17" s="15">
        <v>3493376.9299999969</v>
      </c>
      <c r="AJ17" s="15">
        <v>3285444.4399999972</v>
      </c>
      <c r="AK17" s="15">
        <v>3215862.9099999988</v>
      </c>
      <c r="AL17" s="15">
        <v>3288908.209999993</v>
      </c>
      <c r="AM17" s="15">
        <v>3577885.3099999931</v>
      </c>
      <c r="AN17" s="15">
        <v>3956299.0700000054</v>
      </c>
      <c r="AO17" s="15">
        <v>4344016.0299999984</v>
      </c>
      <c r="AP17" s="15">
        <v>4605450.8299999963</v>
      </c>
      <c r="AQ17" s="15">
        <v>4582193.6800000053</v>
      </c>
      <c r="AR17" s="15">
        <v>4371564.8600000031</v>
      </c>
    </row>
    <row r="18" spans="1:44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  <c r="AG18" s="15">
        <v>160899.84</v>
      </c>
      <c r="AH18" s="15">
        <v>134836.94</v>
      </c>
      <c r="AI18" s="15">
        <v>105397.70999999999</v>
      </c>
      <c r="AJ18" s="15">
        <v>97079.510000000024</v>
      </c>
      <c r="AK18" s="15">
        <v>84450.909999999974</v>
      </c>
      <c r="AL18" s="15">
        <v>119358.61000000002</v>
      </c>
      <c r="AM18" s="15">
        <v>110377.62000000004</v>
      </c>
      <c r="AN18" s="15">
        <v>151747.47999999998</v>
      </c>
      <c r="AO18" s="15">
        <v>233309.76000000007</v>
      </c>
      <c r="AP18" s="15">
        <v>272426.68999999994</v>
      </c>
      <c r="AQ18" s="15">
        <v>246959.13999999996</v>
      </c>
      <c r="AR18" s="15">
        <v>204261.82000000007</v>
      </c>
    </row>
    <row r="19" spans="1:44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  <c r="AG19" s="15">
        <v>41861.510000000009</v>
      </c>
      <c r="AH19" s="15">
        <v>57235.100000000006</v>
      </c>
      <c r="AI19" s="15">
        <v>72817.710000000006</v>
      </c>
      <c r="AJ19" s="15">
        <v>59150.290000000008</v>
      </c>
      <c r="AK19" s="15">
        <v>60716.800000000003</v>
      </c>
      <c r="AL19" s="15">
        <v>94854.66</v>
      </c>
      <c r="AM19" s="15">
        <v>130372.06999999999</v>
      </c>
      <c r="AN19" s="15">
        <v>119372.16</v>
      </c>
      <c r="AO19" s="15">
        <v>196108.11000000002</v>
      </c>
      <c r="AP19" s="15">
        <v>154733.85</v>
      </c>
      <c r="AQ19" s="15">
        <v>91092.87000000001</v>
      </c>
      <c r="AR19" s="15">
        <v>111208.95000000001</v>
      </c>
    </row>
    <row r="20" spans="1:44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  <c r="AG20" s="15">
        <v>116523.57</v>
      </c>
      <c r="AH20" s="15">
        <v>108628.39</v>
      </c>
      <c r="AI20" s="15">
        <v>103587.19</v>
      </c>
      <c r="AJ20" s="15">
        <v>117402.16</v>
      </c>
      <c r="AK20" s="15">
        <v>142623.65</v>
      </c>
      <c r="AL20" s="15">
        <v>13659</v>
      </c>
      <c r="AM20" s="15">
        <v>144540.82</v>
      </c>
      <c r="AN20" s="15">
        <v>238541.56</v>
      </c>
      <c r="AO20" s="15">
        <v>108431.82</v>
      </c>
      <c r="AP20" s="15">
        <v>333381.08999999997</v>
      </c>
      <c r="AQ20" s="15">
        <v>66287.400000000009</v>
      </c>
      <c r="AR20" s="15">
        <v>40984.420000000006</v>
      </c>
    </row>
    <row r="21" spans="1:44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7">SUM(F16:F20)</f>
        <v>8007420.2400000039</v>
      </c>
      <c r="G21" s="6">
        <f t="shared" si="7"/>
        <v>8085649.3300000047</v>
      </c>
      <c r="H21" s="6">
        <f t="shared" si="7"/>
        <v>7488706.1500000125</v>
      </c>
      <c r="I21" s="6">
        <f t="shared" si="7"/>
        <v>6725779.9699999997</v>
      </c>
      <c r="J21" s="6">
        <f t="shared" si="7"/>
        <v>6250273.0200000014</v>
      </c>
      <c r="K21" s="6">
        <f t="shared" si="7"/>
        <v>5804200.0300000031</v>
      </c>
      <c r="L21" s="6">
        <f t="shared" si="7"/>
        <v>5286283.4499999927</v>
      </c>
      <c r="M21" s="6">
        <f t="shared" si="7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8">SUM(S16:S20)</f>
        <v>7189266.1899999948</v>
      </c>
      <c r="T21" s="6">
        <f t="shared" si="8"/>
        <v>6719527.3699999964</v>
      </c>
      <c r="U21" s="6">
        <f>SUM(U16:U20)</f>
        <v>6002081.2200000044</v>
      </c>
      <c r="V21" s="6">
        <f t="shared" ref="V21:W21" si="9">SUM(V16:V20)</f>
        <v>5408676.5299999975</v>
      </c>
      <c r="W21" s="6">
        <f t="shared" si="9"/>
        <v>4851978.9399999976</v>
      </c>
      <c r="X21" s="6">
        <f>SUM(X16:X20)</f>
        <v>4477933.2200000063</v>
      </c>
      <c r="Y21" s="6">
        <f t="shared" ref="Y21:Z21" si="10">SUM(Y16:Y20)</f>
        <v>4368537.1300000036</v>
      </c>
      <c r="Z21" s="6">
        <f t="shared" si="10"/>
        <v>3650729.5599999977</v>
      </c>
      <c r="AA21" s="6">
        <v>5240755.9399999985</v>
      </c>
      <c r="AB21" s="6">
        <v>6453848.04</v>
      </c>
      <c r="AC21" s="6">
        <f t="shared" ref="AC21" si="11">SUM(AC16:AC20)</f>
        <v>7206092.8800000008</v>
      </c>
      <c r="AD21" s="6">
        <f>SUM(AD16:AD20)</f>
        <v>7696240.1800000025</v>
      </c>
      <c r="AE21" s="6">
        <f t="shared" ref="AE21:AF21" si="12">SUM(AE16:AE20)</f>
        <v>7284053.5200000014</v>
      </c>
      <c r="AF21" s="6">
        <f t="shared" si="12"/>
        <v>6707419</v>
      </c>
      <c r="AG21" s="6">
        <f>SUM(AG16:AG20)</f>
        <v>6057669.9500000011</v>
      </c>
      <c r="AH21" s="6">
        <f t="shared" ref="AH21:AI21" si="13">SUM(AH16:AH20)</f>
        <v>5621823.2499999944</v>
      </c>
      <c r="AI21" s="6">
        <f t="shared" si="13"/>
        <v>5184187.4199999981</v>
      </c>
      <c r="AJ21" s="6">
        <f>SUM(AJ16:AJ20)</f>
        <v>4829319.9799999958</v>
      </c>
      <c r="AK21" s="6">
        <f t="shared" ref="AK21:AR21" si="14">SUM(AK16:AK20)</f>
        <v>4759549.6799999988</v>
      </c>
      <c r="AL21" s="6">
        <f t="shared" si="14"/>
        <v>4917342.0699999938</v>
      </c>
      <c r="AM21" s="6">
        <f t="shared" si="14"/>
        <v>5598094.7999999961</v>
      </c>
      <c r="AN21" s="6">
        <f t="shared" si="14"/>
        <v>6354984.1500000032</v>
      </c>
      <c r="AO21" s="6">
        <f t="shared" si="14"/>
        <v>7288240.5300000012</v>
      </c>
      <c r="AP21" s="6">
        <f t="shared" si="14"/>
        <v>8030377.8399999961</v>
      </c>
      <c r="AQ21" s="6">
        <f t="shared" si="14"/>
        <v>7944099.8500000052</v>
      </c>
      <c r="AR21" s="6">
        <f t="shared" si="14"/>
        <v>7268554.1800000044</v>
      </c>
    </row>
    <row r="22" spans="1:44" x14ac:dyDescent="0.25">
      <c r="A22" s="16">
        <v>16</v>
      </c>
      <c r="B22" s="19" t="s">
        <v>3</v>
      </c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1:44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  <c r="AG23" s="15">
        <v>54856.160000000003</v>
      </c>
      <c r="AH23" s="15">
        <v>72683.399999999994</v>
      </c>
      <c r="AI23" s="15">
        <v>85674.87</v>
      </c>
      <c r="AJ23" s="15">
        <v>48993</v>
      </c>
      <c r="AK23" s="15">
        <v>45263.06</v>
      </c>
      <c r="AL23" s="15">
        <v>63713.95</v>
      </c>
      <c r="AM23" s="15">
        <v>53750.28</v>
      </c>
      <c r="AN23" s="15">
        <v>47350.31</v>
      </c>
      <c r="AO23" s="15">
        <v>26522.719999999998</v>
      </c>
      <c r="AP23" s="15">
        <v>23993.5</v>
      </c>
      <c r="AQ23" s="15">
        <v>32764.050000000003</v>
      </c>
      <c r="AR23" s="15">
        <v>41437.440000000002</v>
      </c>
    </row>
    <row r="24" spans="1:44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  <c r="AG24" s="15">
        <f>32783.78+43254</f>
        <v>76037.78</v>
      </c>
      <c r="AH24" s="15">
        <f>51617.11+56140</f>
        <v>107757.11</v>
      </c>
      <c r="AI24" s="15">
        <f>102411.45+46522</f>
        <v>148933.45000000001</v>
      </c>
      <c r="AJ24" s="15">
        <f>95630.87+44298</f>
        <v>139928.87</v>
      </c>
      <c r="AK24" s="15">
        <f>70379.25+33673</f>
        <v>104052.25</v>
      </c>
      <c r="AL24" s="15">
        <f>63547.05+31470</f>
        <v>95017.05</v>
      </c>
      <c r="AM24" s="15">
        <f>56482.3+28486</f>
        <v>84968.3</v>
      </c>
      <c r="AN24" s="15">
        <f>27948.14+34645</f>
        <v>62593.14</v>
      </c>
      <c r="AO24" s="15">
        <f>39210.53+26224.08</f>
        <v>65434.61</v>
      </c>
      <c r="AP24" s="15">
        <f>26852.24+24097</f>
        <v>50949.240000000005</v>
      </c>
      <c r="AQ24" s="15">
        <f>39041.26+30090</f>
        <v>69131.260000000009</v>
      </c>
      <c r="AR24" s="85">
        <f>35201.72+29558</f>
        <v>64759.72</v>
      </c>
    </row>
    <row r="25" spans="1:44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  <c r="AG25" s="15">
        <v>16119.75</v>
      </c>
      <c r="AH25" s="15">
        <v>9769.2800000000007</v>
      </c>
      <c r="AI25" s="15">
        <v>20596.560000000001</v>
      </c>
      <c r="AJ25" s="15">
        <v>2353.6699999999996</v>
      </c>
      <c r="AK25" s="15">
        <v>4197.3</v>
      </c>
      <c r="AL25" s="15">
        <v>1248.6600000000001</v>
      </c>
      <c r="AM25" s="15">
        <v>1600.12</v>
      </c>
      <c r="AN25" s="15">
        <v>394.23</v>
      </c>
      <c r="AO25" s="15">
        <v>2020.85</v>
      </c>
      <c r="AP25" s="15">
        <v>51.03</v>
      </c>
      <c r="AQ25" s="15">
        <v>37212.740000000005</v>
      </c>
      <c r="AR25" s="15">
        <v>3916.6400000000003</v>
      </c>
    </row>
    <row r="26" spans="1:44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13352.53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2206.31</v>
      </c>
      <c r="AR26" s="15">
        <v>0</v>
      </c>
    </row>
    <row r="27" spans="1:44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103191.31</v>
      </c>
      <c r="AQ27" s="15">
        <v>0</v>
      </c>
      <c r="AR27" s="15">
        <v>0</v>
      </c>
    </row>
    <row r="28" spans="1:44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15">SUM(D23:D27)</f>
        <v>32717.98</v>
      </c>
      <c r="E28" s="6">
        <f t="shared" si="15"/>
        <v>74930.37000000001</v>
      </c>
      <c r="F28" s="6">
        <f t="shared" si="15"/>
        <v>53347.69</v>
      </c>
      <c r="G28" s="6">
        <f t="shared" si="15"/>
        <v>88199.99</v>
      </c>
      <c r="H28" s="6">
        <f t="shared" si="15"/>
        <v>113397.64000000001</v>
      </c>
      <c r="I28" s="6">
        <f t="shared" si="15"/>
        <v>207955.43</v>
      </c>
      <c r="J28" s="6">
        <f>SUM(J23:J27)</f>
        <v>115863.18000000001</v>
      </c>
      <c r="K28" s="6">
        <f t="shared" si="15"/>
        <v>194580.35</v>
      </c>
      <c r="L28" s="6">
        <f t="shared" si="15"/>
        <v>237786.63</v>
      </c>
      <c r="M28" s="6">
        <f t="shared" si="15"/>
        <v>248313.12000000002</v>
      </c>
      <c r="N28" s="6">
        <f t="shared" si="15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6">SUM(S23:S27)</f>
        <v>143973.5</v>
      </c>
      <c r="T28" s="6">
        <f t="shared" si="16"/>
        <v>180049.52</v>
      </c>
      <c r="U28" s="6">
        <f>SUM(U23:U27)</f>
        <v>149352.99000000002</v>
      </c>
      <c r="V28" s="6">
        <f t="shared" ref="V28:W28" si="17">SUM(V23:V27)</f>
        <v>237449.13</v>
      </c>
      <c r="W28" s="6">
        <f t="shared" si="17"/>
        <v>418836.87000000005</v>
      </c>
      <c r="X28" s="6">
        <f>SUM(X23:X27)</f>
        <v>137118.55000000002</v>
      </c>
      <c r="Y28" s="6">
        <f t="shared" ref="Y28:Z28" si="18">SUM(Y23:Y27)</f>
        <v>207010.91</v>
      </c>
      <c r="Z28" s="6">
        <f t="shared" si="18"/>
        <v>159064.87999999998</v>
      </c>
      <c r="AA28" s="6">
        <f>SUM(AA23:AA27)</f>
        <v>170683.18</v>
      </c>
      <c r="AB28" s="6">
        <f t="shared" ref="AB28:AC28" si="19">SUM(AB23:AB27)</f>
        <v>160347.6</v>
      </c>
      <c r="AC28" s="6">
        <f t="shared" si="19"/>
        <v>125308.98</v>
      </c>
      <c r="AD28" s="6">
        <f>SUM(AD23:AD27)</f>
        <v>110774.25000000001</v>
      </c>
      <c r="AE28" s="6">
        <f t="shared" ref="AE28:AF28" si="20">SUM(AE23:AE27)</f>
        <v>144465.94999999995</v>
      </c>
      <c r="AF28" s="6">
        <f t="shared" si="20"/>
        <v>147040.19999999998</v>
      </c>
      <c r="AG28" s="6">
        <f>SUM(AG23:AG27)</f>
        <v>147013.69</v>
      </c>
      <c r="AH28" s="6">
        <f t="shared" ref="AH28:AI28" si="21">SUM(AH23:AH27)</f>
        <v>190209.79</v>
      </c>
      <c r="AI28" s="6">
        <f t="shared" si="21"/>
        <v>255204.88</v>
      </c>
      <c r="AJ28" s="6">
        <f>SUM(AJ23:AJ27)</f>
        <v>191275.54</v>
      </c>
      <c r="AK28" s="6">
        <f t="shared" ref="AK28:AL28" si="22">SUM(AK23:AK27)</f>
        <v>166865.13999999998</v>
      </c>
      <c r="AL28" s="6">
        <f t="shared" si="22"/>
        <v>159979.66</v>
      </c>
      <c r="AM28" s="6">
        <f>SUM(AM23:AM27)</f>
        <v>140318.70000000001</v>
      </c>
      <c r="AN28" s="6">
        <f t="shared" ref="AN28:AO28" si="23">SUM(AN23:AN27)</f>
        <v>110337.68</v>
      </c>
      <c r="AO28" s="6">
        <f t="shared" si="23"/>
        <v>93978.180000000008</v>
      </c>
      <c r="AP28" s="6">
        <f>SUM(AP23:AP27)</f>
        <v>178185.08000000002</v>
      </c>
      <c r="AQ28" s="6">
        <f t="shared" ref="AQ28:AR28" si="24">SUM(AQ23:AQ27)</f>
        <v>141314.36000000002</v>
      </c>
      <c r="AR28" s="6">
        <f t="shared" si="24"/>
        <v>110113.8</v>
      </c>
    </row>
    <row r="29" spans="1:44" x14ac:dyDescent="0.25">
      <c r="A29" s="16">
        <v>23</v>
      </c>
      <c r="B29" s="19" t="s">
        <v>4</v>
      </c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  <c r="AG30" s="15">
        <v>5611.13</v>
      </c>
      <c r="AH30" s="15">
        <v>10409.31</v>
      </c>
      <c r="AI30" s="15">
        <v>3563.98</v>
      </c>
      <c r="AJ30" s="15">
        <v>4167.78</v>
      </c>
      <c r="AK30" s="15">
        <v>6210.46</v>
      </c>
      <c r="AL30" s="15">
        <v>5760</v>
      </c>
      <c r="AM30" s="15">
        <v>4835.47</v>
      </c>
      <c r="AN30" s="15">
        <v>4548.9399999999996</v>
      </c>
      <c r="AO30" s="15">
        <v>1486.51</v>
      </c>
      <c r="AP30" s="15">
        <v>3200</v>
      </c>
      <c r="AQ30" s="15">
        <v>4399.82</v>
      </c>
      <c r="AR30" s="15">
        <v>2931.1400000000003</v>
      </c>
    </row>
    <row r="31" spans="1:44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  <c r="AG31" s="15">
        <v>560.71</v>
      </c>
      <c r="AH31" s="15">
        <v>3291.54</v>
      </c>
      <c r="AI31" s="15">
        <v>874.80000000000007</v>
      </c>
      <c r="AJ31" s="15">
        <v>716.65</v>
      </c>
      <c r="AK31" s="15">
        <v>5236.17</v>
      </c>
      <c r="AL31" s="15">
        <v>1287.17</v>
      </c>
      <c r="AM31" s="15">
        <v>674.03</v>
      </c>
      <c r="AN31" s="15">
        <v>1675.45</v>
      </c>
      <c r="AO31" s="15">
        <v>2985.59</v>
      </c>
      <c r="AP31" s="15">
        <v>1094.95</v>
      </c>
      <c r="AQ31" s="15">
        <v>2967.37</v>
      </c>
      <c r="AR31" s="15">
        <v>1732.73</v>
      </c>
    </row>
    <row r="32" spans="1:44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  <c r="AG32" s="15">
        <v>0</v>
      </c>
      <c r="AH32" s="15">
        <v>0</v>
      </c>
      <c r="AI32" s="15">
        <v>0</v>
      </c>
      <c r="AJ32" s="15">
        <v>0</v>
      </c>
      <c r="AK32" s="15">
        <v>5042</v>
      </c>
      <c r="AL32" s="15">
        <v>202.74</v>
      </c>
      <c r="AM32" s="15">
        <v>0</v>
      </c>
      <c r="AN32" s="15">
        <v>0</v>
      </c>
      <c r="AO32" s="15">
        <v>44.9</v>
      </c>
      <c r="AP32" s="15">
        <v>545.65</v>
      </c>
      <c r="AQ32" s="15">
        <v>57.82</v>
      </c>
      <c r="AR32" s="15">
        <v>164.04000000000002</v>
      </c>
    </row>
    <row r="33" spans="1:44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</row>
    <row r="34" spans="1:44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</row>
    <row r="35" spans="1:44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25">SUM(D30:D34)</f>
        <v>5798.1299999999992</v>
      </c>
      <c r="E35" s="6">
        <f t="shared" si="25"/>
        <v>11070.1</v>
      </c>
      <c r="F35" s="6">
        <f t="shared" si="25"/>
        <v>16861.21</v>
      </c>
      <c r="G35" s="6">
        <f t="shared" si="25"/>
        <v>15064.060000000001</v>
      </c>
      <c r="H35" s="6">
        <f t="shared" si="25"/>
        <v>16624.02</v>
      </c>
      <c r="I35" s="6">
        <f t="shared" si="25"/>
        <v>14338.93</v>
      </c>
      <c r="J35" s="6">
        <f t="shared" si="25"/>
        <v>15065.43</v>
      </c>
      <c r="K35" s="6">
        <f t="shared" si="25"/>
        <v>14715.74</v>
      </c>
      <c r="L35" s="6">
        <f t="shared" si="25"/>
        <v>23601.97</v>
      </c>
      <c r="M35" s="6">
        <f t="shared" si="25"/>
        <v>11396.67</v>
      </c>
      <c r="N35" s="6">
        <f t="shared" si="25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26">SUM(S30:S34)</f>
        <v>11384.68</v>
      </c>
      <c r="T35" s="6">
        <f t="shared" si="26"/>
        <v>7207.17</v>
      </c>
      <c r="U35" s="6">
        <f>SUM(U30:U34)</f>
        <v>9106.2899999999991</v>
      </c>
      <c r="V35" s="6">
        <f t="shared" ref="V35:W35" si="27">SUM(V30:V34)</f>
        <v>6951.1799999999994</v>
      </c>
      <c r="W35" s="6">
        <f t="shared" si="27"/>
        <v>4121</v>
      </c>
      <c r="X35" s="6">
        <f>SUM(X30:X34)</f>
        <v>8242.5400000000009</v>
      </c>
      <c r="Y35" s="6">
        <f t="shared" ref="Y35:Z35" si="28">SUM(Y30:Y34)</f>
        <v>10354.799999999999</v>
      </c>
      <c r="Z35" s="6">
        <f t="shared" si="28"/>
        <v>3555.19</v>
      </c>
      <c r="AA35" s="6">
        <f>SUM(AA30:AA34)</f>
        <v>8664.82</v>
      </c>
      <c r="AB35" s="6">
        <f t="shared" ref="AB35:AC35" si="29">SUM(AB30:AB34)</f>
        <v>5560.67</v>
      </c>
      <c r="AC35" s="6">
        <f t="shared" si="29"/>
        <v>7448.51</v>
      </c>
      <c r="AD35" s="6">
        <f>SUM(AD30:AD34)</f>
        <v>7319.7</v>
      </c>
      <c r="AE35" s="6">
        <f t="shared" ref="AE35:AF35" si="30">SUM(AE30:AE34)</f>
        <v>8027.6799999999994</v>
      </c>
      <c r="AF35" s="6">
        <f t="shared" si="30"/>
        <v>5538.5099999999993</v>
      </c>
      <c r="AG35" s="6">
        <f>SUM(AG30:AG34)</f>
        <v>6171.84</v>
      </c>
      <c r="AH35" s="6">
        <f t="shared" ref="AH35:AI35" si="31">SUM(AH30:AH34)</f>
        <v>13700.849999999999</v>
      </c>
      <c r="AI35" s="6">
        <f t="shared" si="31"/>
        <v>4438.78</v>
      </c>
      <c r="AJ35" s="6">
        <f>SUM(AJ30:AJ34)</f>
        <v>4884.4299999999994</v>
      </c>
      <c r="AK35" s="6">
        <f t="shared" ref="AK35:AL35" si="32">SUM(AK30:AK34)</f>
        <v>16488.63</v>
      </c>
      <c r="AL35" s="6">
        <f t="shared" si="32"/>
        <v>7249.91</v>
      </c>
      <c r="AM35" s="6">
        <f>SUM(AM30:AM34)</f>
        <v>5509.5</v>
      </c>
      <c r="AN35" s="6">
        <f t="shared" ref="AN35:AO35" si="33">SUM(AN30:AN34)</f>
        <v>6224.3899999999994</v>
      </c>
      <c r="AO35" s="6">
        <f t="shared" si="33"/>
        <v>4517</v>
      </c>
      <c r="AP35" s="6">
        <f>SUM(AP30:AP34)</f>
        <v>4840.5999999999995</v>
      </c>
      <c r="AQ35" s="6">
        <f t="shared" ref="AQ35:AR35" si="34">SUM(AQ30:AQ34)</f>
        <v>7425.0099999999993</v>
      </c>
      <c r="AR35" s="6">
        <f t="shared" si="34"/>
        <v>4827.9100000000008</v>
      </c>
    </row>
    <row r="36" spans="1:44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</row>
    <row r="37" spans="1:44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</row>
    <row r="38" spans="1:44" ht="15" customHeight="1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1" t="s">
        <v>84</v>
      </c>
      <c r="P38" s="52"/>
      <c r="Q38" s="53"/>
      <c r="R38" s="51" t="s">
        <v>85</v>
      </c>
      <c r="S38" s="52"/>
      <c r="T38" s="53"/>
      <c r="U38" s="51" t="s">
        <v>86</v>
      </c>
      <c r="V38" s="52"/>
      <c r="W38" s="53"/>
      <c r="X38" s="51" t="s">
        <v>87</v>
      </c>
      <c r="Y38" s="52"/>
      <c r="Z38" s="53"/>
      <c r="AA38" s="51" t="s">
        <v>88</v>
      </c>
      <c r="AB38" s="52"/>
      <c r="AC38" s="53"/>
      <c r="AD38" s="51" t="s">
        <v>90</v>
      </c>
      <c r="AE38" s="52"/>
      <c r="AF38" s="53"/>
      <c r="AG38" s="51" t="s">
        <v>91</v>
      </c>
      <c r="AH38" s="52"/>
      <c r="AI38" s="53"/>
      <c r="AJ38" s="51" t="s">
        <v>92</v>
      </c>
      <c r="AK38" s="52"/>
      <c r="AL38" s="53"/>
      <c r="AM38" s="51" t="s">
        <v>93</v>
      </c>
      <c r="AN38" s="52"/>
      <c r="AO38" s="53"/>
      <c r="AP38" s="51" t="s">
        <v>94</v>
      </c>
      <c r="AQ38" s="52"/>
      <c r="AR38" s="53"/>
    </row>
    <row r="39" spans="1:44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4"/>
      <c r="P39" s="55"/>
      <c r="Q39" s="56"/>
      <c r="R39" s="54"/>
      <c r="S39" s="55"/>
      <c r="T39" s="56"/>
      <c r="U39" s="54"/>
      <c r="V39" s="55"/>
      <c r="W39" s="56"/>
      <c r="X39" s="54"/>
      <c r="Y39" s="55"/>
      <c r="Z39" s="56"/>
      <c r="AA39" s="54"/>
      <c r="AB39" s="55"/>
      <c r="AC39" s="56"/>
      <c r="AD39" s="54"/>
      <c r="AE39" s="55"/>
      <c r="AF39" s="56"/>
      <c r="AG39" s="54"/>
      <c r="AH39" s="55"/>
      <c r="AI39" s="56"/>
      <c r="AJ39" s="54"/>
      <c r="AK39" s="55"/>
      <c r="AL39" s="56"/>
      <c r="AM39" s="54"/>
      <c r="AN39" s="55"/>
      <c r="AO39" s="56"/>
      <c r="AP39" s="54"/>
      <c r="AQ39" s="55"/>
      <c r="AR39" s="56"/>
    </row>
    <row r="40" spans="1:44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4"/>
      <c r="P40" s="55"/>
      <c r="Q40" s="56"/>
      <c r="R40" s="54"/>
      <c r="S40" s="55"/>
      <c r="T40" s="56"/>
      <c r="U40" s="54"/>
      <c r="V40" s="55"/>
      <c r="W40" s="56"/>
      <c r="X40" s="54"/>
      <c r="Y40" s="55"/>
      <c r="Z40" s="56"/>
      <c r="AA40" s="54"/>
      <c r="AB40" s="55"/>
      <c r="AC40" s="56"/>
      <c r="AD40" s="54"/>
      <c r="AE40" s="55"/>
      <c r="AF40" s="56"/>
      <c r="AG40" s="54"/>
      <c r="AH40" s="55"/>
      <c r="AI40" s="56"/>
      <c r="AJ40" s="54"/>
      <c r="AK40" s="55"/>
      <c r="AL40" s="56"/>
      <c r="AM40" s="54"/>
      <c r="AN40" s="55"/>
      <c r="AO40" s="56"/>
      <c r="AP40" s="54"/>
      <c r="AQ40" s="55"/>
      <c r="AR40" s="56"/>
    </row>
    <row r="41" spans="1:44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7"/>
      <c r="P41" s="58"/>
      <c r="Q41" s="59"/>
      <c r="R41" s="57"/>
      <c r="S41" s="58"/>
      <c r="T41" s="59"/>
      <c r="U41" s="57"/>
      <c r="V41" s="58"/>
      <c r="W41" s="59"/>
      <c r="X41" s="57"/>
      <c r="Y41" s="58"/>
      <c r="Z41" s="59"/>
      <c r="AA41" s="57"/>
      <c r="AB41" s="58"/>
      <c r="AC41" s="59"/>
      <c r="AD41" s="57"/>
      <c r="AE41" s="58"/>
      <c r="AF41" s="59"/>
      <c r="AG41" s="57"/>
      <c r="AH41" s="58"/>
      <c r="AI41" s="59"/>
      <c r="AJ41" s="57"/>
      <c r="AK41" s="58"/>
      <c r="AL41" s="59"/>
      <c r="AM41" s="57"/>
      <c r="AN41" s="58"/>
      <c r="AO41" s="59"/>
      <c r="AP41" s="57"/>
      <c r="AQ41" s="58"/>
      <c r="AR41" s="59"/>
    </row>
    <row r="42" spans="1:44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</row>
    <row r="43" spans="1:44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</row>
    <row r="44" spans="1:44" x14ac:dyDescent="0.25">
      <c r="A44" s="16">
        <v>38</v>
      </c>
      <c r="B44" s="9" t="s">
        <v>0</v>
      </c>
      <c r="C44" s="81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</row>
    <row r="45" spans="1:44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  <c r="AG45" s="13">
        <v>11090</v>
      </c>
      <c r="AH45" s="13">
        <v>11067</v>
      </c>
      <c r="AI45" s="13">
        <v>11138</v>
      </c>
      <c r="AJ45" s="13">
        <v>11165</v>
      </c>
      <c r="AK45" s="13">
        <v>11181</v>
      </c>
      <c r="AL45" s="13">
        <v>11267</v>
      </c>
      <c r="AM45" s="13">
        <v>11301</v>
      </c>
      <c r="AN45" s="13">
        <v>11123</v>
      </c>
      <c r="AO45" s="13">
        <v>11059</v>
      </c>
      <c r="AP45" s="30">
        <v>11158</v>
      </c>
      <c r="AQ45" s="30">
        <v>11098</v>
      </c>
      <c r="AR45" s="30">
        <v>11220</v>
      </c>
    </row>
    <row r="46" spans="1:44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  <c r="AG46" s="13">
        <v>3511</v>
      </c>
      <c r="AH46" s="13">
        <v>3575</v>
      </c>
      <c r="AI46" s="13">
        <v>3510</v>
      </c>
      <c r="AJ46" s="13">
        <v>3484</v>
      </c>
      <c r="AK46" s="13">
        <v>3529</v>
      </c>
      <c r="AL46" s="13">
        <v>3482</v>
      </c>
      <c r="AM46" s="13">
        <v>3480</v>
      </c>
      <c r="AN46" s="13">
        <v>3621</v>
      </c>
      <c r="AO46" s="13">
        <v>3680</v>
      </c>
      <c r="AP46" s="30">
        <v>3568</v>
      </c>
      <c r="AQ46" s="30">
        <v>3606</v>
      </c>
      <c r="AR46" s="30">
        <v>3464</v>
      </c>
    </row>
    <row r="47" spans="1:44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  <c r="AG47" s="13">
        <v>1445</v>
      </c>
      <c r="AH47" s="13">
        <v>1449</v>
      </c>
      <c r="AI47" s="13">
        <v>1449</v>
      </c>
      <c r="AJ47" s="13">
        <v>1457</v>
      </c>
      <c r="AK47" s="13">
        <v>1469</v>
      </c>
      <c r="AL47" s="13">
        <v>1478</v>
      </c>
      <c r="AM47" s="13">
        <v>1480</v>
      </c>
      <c r="AN47" s="13">
        <v>1482</v>
      </c>
      <c r="AO47" s="13">
        <v>1482</v>
      </c>
      <c r="AP47" s="30">
        <v>1478</v>
      </c>
      <c r="AQ47" s="30">
        <v>1468</v>
      </c>
      <c r="AR47" s="30">
        <v>1466</v>
      </c>
    </row>
    <row r="48" spans="1:44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  <c r="AG48" s="13">
        <v>249</v>
      </c>
      <c r="AH48" s="13">
        <v>249</v>
      </c>
      <c r="AI48" s="13">
        <v>249</v>
      </c>
      <c r="AJ48" s="13">
        <v>250</v>
      </c>
      <c r="AK48" s="13">
        <v>252</v>
      </c>
      <c r="AL48" s="13">
        <v>253</v>
      </c>
      <c r="AM48" s="13">
        <v>253</v>
      </c>
      <c r="AN48" s="13">
        <v>252</v>
      </c>
      <c r="AO48" s="13">
        <v>252</v>
      </c>
      <c r="AP48" s="30">
        <v>253</v>
      </c>
      <c r="AQ48" s="30">
        <v>251</v>
      </c>
      <c r="AR48" s="30">
        <v>251</v>
      </c>
    </row>
    <row r="49" spans="1:44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  <c r="AG49" s="13">
        <v>27</v>
      </c>
      <c r="AH49" s="13">
        <v>26</v>
      </c>
      <c r="AI49" s="13">
        <v>26</v>
      </c>
      <c r="AJ49" s="13">
        <v>26</v>
      </c>
      <c r="AK49" s="13">
        <v>26</v>
      </c>
      <c r="AL49" s="13">
        <v>26</v>
      </c>
      <c r="AM49" s="13">
        <v>26</v>
      </c>
      <c r="AN49" s="13">
        <v>26</v>
      </c>
      <c r="AO49" s="13">
        <v>26</v>
      </c>
      <c r="AP49" s="30">
        <v>26</v>
      </c>
      <c r="AQ49" s="30">
        <v>26</v>
      </c>
      <c r="AR49" s="30">
        <v>26</v>
      </c>
    </row>
    <row r="50" spans="1:44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35">SUM(F45:F49)</f>
        <v>16273</v>
      </c>
      <c r="G50" s="14">
        <f t="shared" si="35"/>
        <v>16248</v>
      </c>
      <c r="H50" s="14">
        <f t="shared" si="35"/>
        <v>16214</v>
      </c>
      <c r="I50" s="14">
        <f t="shared" si="35"/>
        <v>16228</v>
      </c>
      <c r="J50" s="14">
        <f t="shared" si="35"/>
        <v>16213</v>
      </c>
      <c r="K50" s="14">
        <f t="shared" si="35"/>
        <v>16196</v>
      </c>
      <c r="L50" s="14">
        <f t="shared" si="35"/>
        <v>16218</v>
      </c>
      <c r="M50" s="14">
        <f t="shared" si="35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36">SUM(S45:S49)</f>
        <v>16262</v>
      </c>
      <c r="T50" s="14">
        <f t="shared" si="36"/>
        <v>16231</v>
      </c>
      <c r="U50" s="14">
        <f>SUM(U45:U49)</f>
        <v>16240</v>
      </c>
      <c r="V50" s="14">
        <f t="shared" ref="V50:W50" si="37">SUM(V45:V49)</f>
        <v>16240</v>
      </c>
      <c r="W50" s="14">
        <f t="shared" si="37"/>
        <v>16267</v>
      </c>
      <c r="X50" s="14">
        <f>SUM(X45:X49)</f>
        <v>16317</v>
      </c>
      <c r="Y50" s="14">
        <f t="shared" ref="Y50:Z50" si="38">SUM(Y45:Y49)</f>
        <v>16371</v>
      </c>
      <c r="Z50" s="14">
        <f t="shared" si="38"/>
        <v>16417</v>
      </c>
      <c r="AA50" s="14">
        <v>16441</v>
      </c>
      <c r="AB50" s="14">
        <v>16440</v>
      </c>
      <c r="AC50" s="14">
        <f t="shared" ref="AC50:AR50" si="39">SUM(AC45:AC49)</f>
        <v>16445</v>
      </c>
      <c r="AD50" s="14">
        <f t="shared" si="39"/>
        <v>16403</v>
      </c>
      <c r="AE50" s="14">
        <f t="shared" si="39"/>
        <v>16345</v>
      </c>
      <c r="AF50" s="14">
        <f t="shared" si="39"/>
        <v>16344</v>
      </c>
      <c r="AG50" s="14">
        <f t="shared" si="39"/>
        <v>16322</v>
      </c>
      <c r="AH50" s="14">
        <f t="shared" si="39"/>
        <v>16366</v>
      </c>
      <c r="AI50" s="14">
        <f t="shared" si="39"/>
        <v>16372</v>
      </c>
      <c r="AJ50" s="14">
        <f t="shared" si="39"/>
        <v>16382</v>
      </c>
      <c r="AK50" s="14">
        <f t="shared" si="39"/>
        <v>16457</v>
      </c>
      <c r="AL50" s="14">
        <f t="shared" si="39"/>
        <v>16506</v>
      </c>
      <c r="AM50" s="14">
        <f t="shared" si="39"/>
        <v>16540</v>
      </c>
      <c r="AN50" s="14">
        <f t="shared" si="39"/>
        <v>16504</v>
      </c>
      <c r="AO50" s="14">
        <f t="shared" si="39"/>
        <v>16499</v>
      </c>
      <c r="AP50" s="14">
        <f t="shared" si="39"/>
        <v>16483</v>
      </c>
      <c r="AQ50" s="14">
        <f t="shared" si="39"/>
        <v>16449</v>
      </c>
      <c r="AR50" s="14">
        <f t="shared" si="39"/>
        <v>16427</v>
      </c>
    </row>
    <row r="51" spans="1:44" ht="30" x14ac:dyDescent="0.25">
      <c r="A51" s="16">
        <v>45</v>
      </c>
      <c r="B51" s="9" t="s">
        <v>57</v>
      </c>
      <c r="C51" s="81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</row>
    <row r="52" spans="1:44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78">
        <v>1</v>
      </c>
      <c r="N52" s="78">
        <v>1</v>
      </c>
      <c r="O52" s="65">
        <v>9</v>
      </c>
      <c r="P52" s="65">
        <v>21</v>
      </c>
      <c r="Q52" s="65">
        <v>15</v>
      </c>
      <c r="R52" s="61">
        <v>32</v>
      </c>
      <c r="S52" s="61">
        <v>42</v>
      </c>
      <c r="T52" s="61">
        <v>38</v>
      </c>
      <c r="U52" s="61">
        <v>40</v>
      </c>
      <c r="V52" s="61">
        <v>25</v>
      </c>
      <c r="W52" s="61">
        <v>14</v>
      </c>
      <c r="X52" s="61">
        <v>11</v>
      </c>
      <c r="Y52" s="61">
        <v>8</v>
      </c>
      <c r="Z52" s="61">
        <v>8</v>
      </c>
      <c r="AA52" s="61">
        <v>14</v>
      </c>
      <c r="AB52" s="61">
        <v>44</v>
      </c>
      <c r="AC52" s="61">
        <v>2</v>
      </c>
      <c r="AD52" s="61">
        <v>37</v>
      </c>
      <c r="AE52" s="61">
        <v>37</v>
      </c>
      <c r="AF52" s="61">
        <v>40</v>
      </c>
      <c r="AG52" s="61">
        <v>51</v>
      </c>
      <c r="AH52" s="61">
        <v>15</v>
      </c>
      <c r="AI52" s="61">
        <v>16</v>
      </c>
      <c r="AJ52" s="61">
        <v>16</v>
      </c>
      <c r="AK52" s="61">
        <v>7</v>
      </c>
      <c r="AL52" s="61">
        <v>6</v>
      </c>
      <c r="AM52" s="61">
        <v>6</v>
      </c>
      <c r="AN52" s="61">
        <v>24</v>
      </c>
      <c r="AO52" s="61">
        <v>37</v>
      </c>
      <c r="AP52" s="61">
        <v>36</v>
      </c>
      <c r="AQ52" s="61">
        <v>11</v>
      </c>
      <c r="AR52" s="61">
        <v>13</v>
      </c>
    </row>
    <row r="53" spans="1:44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80"/>
      <c r="N53" s="80"/>
      <c r="O53" s="66"/>
      <c r="P53" s="66"/>
      <c r="Q53" s="66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</row>
    <row r="54" spans="1:44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  <c r="AG54" s="36">
        <v>7</v>
      </c>
      <c r="AH54" s="36">
        <v>0</v>
      </c>
      <c r="AI54" s="36">
        <v>2</v>
      </c>
      <c r="AJ54" s="36">
        <v>3</v>
      </c>
      <c r="AK54" s="36">
        <v>1</v>
      </c>
      <c r="AL54" s="36">
        <v>2</v>
      </c>
      <c r="AM54" s="36">
        <v>0</v>
      </c>
      <c r="AN54" s="36">
        <v>3</v>
      </c>
      <c r="AO54" s="36">
        <v>1</v>
      </c>
      <c r="AP54" s="36">
        <v>5</v>
      </c>
      <c r="AQ54" s="36">
        <v>0</v>
      </c>
      <c r="AR54" s="36">
        <v>2</v>
      </c>
    </row>
    <row r="55" spans="1:44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  <c r="AG55" s="36">
        <v>1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</row>
    <row r="56" spans="1:44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</row>
    <row r="57" spans="1:44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40">SUM(D52:D56)</f>
        <v>0</v>
      </c>
      <c r="E57" s="12">
        <f t="shared" si="40"/>
        <v>2</v>
      </c>
      <c r="F57" s="12">
        <f t="shared" si="40"/>
        <v>2</v>
      </c>
      <c r="G57" s="12">
        <f t="shared" si="40"/>
        <v>2</v>
      </c>
      <c r="H57" s="12">
        <f t="shared" si="40"/>
        <v>1</v>
      </c>
      <c r="I57" s="12">
        <f t="shared" si="40"/>
        <v>35</v>
      </c>
      <c r="J57" s="12">
        <f t="shared" si="40"/>
        <v>27</v>
      </c>
      <c r="K57" s="12">
        <f t="shared" si="40"/>
        <v>13</v>
      </c>
      <c r="L57" s="12">
        <f t="shared" si="40"/>
        <v>43</v>
      </c>
      <c r="M57" s="12">
        <f t="shared" si="40"/>
        <v>1</v>
      </c>
      <c r="N57" s="12">
        <f t="shared" si="40"/>
        <v>1</v>
      </c>
      <c r="O57" s="37">
        <f t="shared" ref="O57:Q57" si="41">SUM(O52:O56)</f>
        <v>9</v>
      </c>
      <c r="P57" s="37">
        <f t="shared" si="41"/>
        <v>25</v>
      </c>
      <c r="Q57" s="37">
        <f t="shared" si="41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42">SUM(V52:V56)</f>
        <v>26</v>
      </c>
      <c r="W57" s="37">
        <f t="shared" si="42"/>
        <v>15</v>
      </c>
      <c r="X57" s="37">
        <f>SUM(X52:X56)</f>
        <v>13</v>
      </c>
      <c r="Y57" s="37">
        <f t="shared" ref="Y57:Z57" si="43">SUM(Y52:Y56)</f>
        <v>9</v>
      </c>
      <c r="Z57" s="37">
        <f t="shared" si="43"/>
        <v>9</v>
      </c>
      <c r="AA57" s="14">
        <v>17</v>
      </c>
      <c r="AB57" s="14">
        <v>46</v>
      </c>
      <c r="AC57" s="14">
        <f t="shared" ref="AC57" si="44">SUM(AC52:AC56)</f>
        <v>5</v>
      </c>
      <c r="AD57" s="14">
        <f>SUM(AD52:AD56)</f>
        <v>40</v>
      </c>
      <c r="AE57" s="14">
        <f t="shared" ref="AE57:AF57" si="45">SUM(AE52:AE56)</f>
        <v>42</v>
      </c>
      <c r="AF57" s="14">
        <f t="shared" si="45"/>
        <v>50</v>
      </c>
      <c r="AG57" s="14">
        <f>SUM(AG52:AG56)</f>
        <v>59</v>
      </c>
      <c r="AH57" s="14">
        <f t="shared" ref="AH57:AI57" si="46">SUM(AH52:AH56)</f>
        <v>15</v>
      </c>
      <c r="AI57" s="14">
        <f t="shared" si="46"/>
        <v>18</v>
      </c>
      <c r="AJ57" s="14">
        <f>SUM(AJ52:AJ56)</f>
        <v>19</v>
      </c>
      <c r="AK57" s="14">
        <f t="shared" ref="AK57:AR57" si="47">SUM(AK52:AK56)</f>
        <v>8</v>
      </c>
      <c r="AL57" s="14">
        <f t="shared" si="47"/>
        <v>8</v>
      </c>
      <c r="AM57" s="14">
        <f t="shared" si="47"/>
        <v>6</v>
      </c>
      <c r="AN57" s="14">
        <f t="shared" si="47"/>
        <v>27</v>
      </c>
      <c r="AO57" s="14">
        <f t="shared" si="47"/>
        <v>38</v>
      </c>
      <c r="AP57" s="14">
        <f t="shared" si="47"/>
        <v>41</v>
      </c>
      <c r="AQ57" s="14">
        <f t="shared" si="47"/>
        <v>11</v>
      </c>
      <c r="AR57" s="14">
        <f t="shared" si="47"/>
        <v>15</v>
      </c>
    </row>
    <row r="58" spans="1:44" ht="30" x14ac:dyDescent="0.25">
      <c r="A58" s="16">
        <v>52</v>
      </c>
      <c r="B58" s="9" t="s">
        <v>29</v>
      </c>
      <c r="C58" s="7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  <row r="59" spans="1:44" x14ac:dyDescent="0.25">
      <c r="A59" s="16">
        <v>53</v>
      </c>
      <c r="B59" s="4" t="s">
        <v>6</v>
      </c>
      <c r="C59" s="82">
        <v>0</v>
      </c>
      <c r="D59" s="78">
        <v>0</v>
      </c>
      <c r="E59" s="78">
        <v>0</v>
      </c>
      <c r="F59" s="78">
        <v>0</v>
      </c>
      <c r="G59" s="78">
        <v>0</v>
      </c>
      <c r="H59" s="78">
        <v>4</v>
      </c>
      <c r="I59" s="78">
        <v>156</v>
      </c>
      <c r="J59" s="78">
        <v>127</v>
      </c>
      <c r="K59" s="78">
        <v>89</v>
      </c>
      <c r="L59" s="78">
        <v>32</v>
      </c>
      <c r="M59" s="78">
        <v>29</v>
      </c>
      <c r="N59" s="78">
        <v>40</v>
      </c>
      <c r="O59" s="65">
        <v>98</v>
      </c>
      <c r="P59" s="65">
        <v>97</v>
      </c>
      <c r="Q59" s="65">
        <v>114</v>
      </c>
      <c r="R59" s="63">
        <v>192</v>
      </c>
      <c r="S59" s="63">
        <v>302</v>
      </c>
      <c r="T59" s="63">
        <v>222</v>
      </c>
      <c r="U59" s="63">
        <v>187</v>
      </c>
      <c r="V59" s="63">
        <v>135</v>
      </c>
      <c r="W59" s="63">
        <v>117</v>
      </c>
      <c r="X59" s="63">
        <v>122</v>
      </c>
      <c r="Y59" s="63">
        <v>56</v>
      </c>
      <c r="Z59" s="63">
        <v>97</v>
      </c>
      <c r="AA59" s="63">
        <v>129</v>
      </c>
      <c r="AB59" s="63">
        <v>197</v>
      </c>
      <c r="AC59" s="63">
        <v>183</v>
      </c>
      <c r="AD59" s="63">
        <v>279</v>
      </c>
      <c r="AE59" s="63">
        <v>372</v>
      </c>
      <c r="AF59" s="63">
        <v>297</v>
      </c>
      <c r="AG59" s="63">
        <v>232</v>
      </c>
      <c r="AH59" s="63">
        <v>73</v>
      </c>
      <c r="AI59" s="63">
        <v>154</v>
      </c>
      <c r="AJ59" s="63">
        <v>136</v>
      </c>
      <c r="AK59" s="63">
        <v>67</v>
      </c>
      <c r="AL59" s="63">
        <v>97</v>
      </c>
      <c r="AM59" s="63">
        <v>119</v>
      </c>
      <c r="AN59" s="63">
        <v>119</v>
      </c>
      <c r="AO59" s="63">
        <v>98</v>
      </c>
      <c r="AP59" s="63">
        <f>224+97</f>
        <v>321</v>
      </c>
      <c r="AQ59" s="63">
        <f>168+83</f>
        <v>251</v>
      </c>
      <c r="AR59" s="63">
        <f>309+121</f>
        <v>430</v>
      </c>
    </row>
    <row r="60" spans="1:44" x14ac:dyDescent="0.25">
      <c r="A60" s="16">
        <v>54</v>
      </c>
      <c r="B60" s="4" t="s">
        <v>7</v>
      </c>
      <c r="C60" s="82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66"/>
      <c r="P60" s="66"/>
      <c r="Q60" s="66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</row>
    <row r="61" spans="1:44" x14ac:dyDescent="0.25">
      <c r="A61" s="16">
        <v>55</v>
      </c>
      <c r="B61" s="4" t="s">
        <v>8</v>
      </c>
      <c r="C61" s="82">
        <v>21</v>
      </c>
      <c r="D61" s="78">
        <v>20</v>
      </c>
      <c r="E61" s="78">
        <v>18</v>
      </c>
      <c r="F61" s="78">
        <v>22</v>
      </c>
      <c r="G61" s="78">
        <v>20</v>
      </c>
      <c r="H61" s="78">
        <v>15</v>
      </c>
      <c r="I61" s="78">
        <v>2</v>
      </c>
      <c r="J61" s="78">
        <v>9</v>
      </c>
      <c r="K61" s="78">
        <v>8</v>
      </c>
      <c r="L61" s="78">
        <v>8</v>
      </c>
      <c r="M61" s="78">
        <v>7</v>
      </c>
      <c r="N61" s="78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  <c r="AG61" s="13">
        <v>19</v>
      </c>
      <c r="AH61" s="13">
        <v>2</v>
      </c>
      <c r="AI61" s="13">
        <v>13</v>
      </c>
      <c r="AJ61" s="13">
        <v>12</v>
      </c>
      <c r="AK61" s="13">
        <v>8</v>
      </c>
      <c r="AL61" s="13">
        <v>10</v>
      </c>
      <c r="AM61" s="13">
        <v>14</v>
      </c>
      <c r="AN61" s="13">
        <v>18</v>
      </c>
      <c r="AO61" s="13">
        <v>20</v>
      </c>
      <c r="AP61" s="47">
        <v>27</v>
      </c>
      <c r="AQ61" s="47">
        <v>12</v>
      </c>
      <c r="AR61" s="47">
        <v>34</v>
      </c>
    </row>
    <row r="62" spans="1:44" x14ac:dyDescent="0.25">
      <c r="A62" s="16">
        <v>56</v>
      </c>
      <c r="B62" s="4" t="s">
        <v>54</v>
      </c>
      <c r="C62" s="82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  <c r="AG62" s="13">
        <v>2</v>
      </c>
      <c r="AH62" s="13">
        <v>3</v>
      </c>
      <c r="AI62" s="13">
        <v>4</v>
      </c>
      <c r="AJ62" s="13">
        <v>0</v>
      </c>
      <c r="AK62" s="13">
        <v>0</v>
      </c>
      <c r="AL62" s="13">
        <v>2</v>
      </c>
      <c r="AM62" s="13">
        <v>3</v>
      </c>
      <c r="AN62" s="13">
        <v>2</v>
      </c>
      <c r="AO62" s="13">
        <v>4</v>
      </c>
      <c r="AP62" s="47">
        <v>5</v>
      </c>
      <c r="AQ62" s="47">
        <v>2</v>
      </c>
      <c r="AR62" s="47">
        <v>4</v>
      </c>
    </row>
    <row r="63" spans="1:44" x14ac:dyDescent="0.25">
      <c r="A63" s="16">
        <v>57</v>
      </c>
      <c r="B63" s="4" t="s">
        <v>9</v>
      </c>
      <c r="C63" s="82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47">
        <v>0</v>
      </c>
      <c r="AQ63" s="47">
        <v>0</v>
      </c>
      <c r="AR63" s="47">
        <v>0</v>
      </c>
    </row>
    <row r="64" spans="1:44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48">SUM(D59:D63)</f>
        <v>20</v>
      </c>
      <c r="E64" s="12">
        <f t="shared" si="48"/>
        <v>18</v>
      </c>
      <c r="F64" s="12">
        <f t="shared" si="48"/>
        <v>22</v>
      </c>
      <c r="G64" s="12">
        <f t="shared" si="48"/>
        <v>20</v>
      </c>
      <c r="H64" s="12">
        <f t="shared" si="48"/>
        <v>19</v>
      </c>
      <c r="I64" s="12">
        <f t="shared" si="48"/>
        <v>158</v>
      </c>
      <c r="J64" s="12">
        <f t="shared" si="48"/>
        <v>136</v>
      </c>
      <c r="K64" s="12">
        <f t="shared" si="48"/>
        <v>97</v>
      </c>
      <c r="L64" s="12">
        <f t="shared" si="48"/>
        <v>40</v>
      </c>
      <c r="M64" s="12">
        <f t="shared" si="48"/>
        <v>36</v>
      </c>
      <c r="N64" s="12">
        <f t="shared" si="48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49">SUM(S59:S63)</f>
        <v>335</v>
      </c>
      <c r="T64" s="14">
        <f t="shared" si="49"/>
        <v>247</v>
      </c>
      <c r="U64" s="14">
        <f>SUM(U59:U63)</f>
        <v>212</v>
      </c>
      <c r="V64" s="14">
        <f t="shared" ref="V64:W64" si="50">SUM(V59:V63)</f>
        <v>138</v>
      </c>
      <c r="W64" s="14">
        <f t="shared" si="50"/>
        <v>127</v>
      </c>
      <c r="X64" s="14">
        <f>SUM(X59:X63)</f>
        <v>131</v>
      </c>
      <c r="Y64" s="14">
        <f t="shared" ref="Y64:Z64" si="51">SUM(Y59:Y63)</f>
        <v>66</v>
      </c>
      <c r="Z64" s="14">
        <f t="shared" si="51"/>
        <v>109</v>
      </c>
      <c r="AA64" s="14">
        <v>143</v>
      </c>
      <c r="AB64" s="14">
        <v>218</v>
      </c>
      <c r="AC64" s="14">
        <f t="shared" ref="AC64" si="52">SUM(AC59:AC63)</f>
        <v>210</v>
      </c>
      <c r="AD64" s="14">
        <f>SUM(AD59:AD63)</f>
        <v>308</v>
      </c>
      <c r="AE64" s="14">
        <f t="shared" ref="AE64:AF64" si="53">SUM(AE59:AE63)</f>
        <v>404</v>
      </c>
      <c r="AF64" s="14">
        <f t="shared" si="53"/>
        <v>323</v>
      </c>
      <c r="AG64" s="14">
        <f>SUM(AG59:AG63)</f>
        <v>253</v>
      </c>
      <c r="AH64" s="14">
        <f t="shared" ref="AH64:AI64" si="54">SUM(AH59:AH63)</f>
        <v>78</v>
      </c>
      <c r="AI64" s="14">
        <f t="shared" si="54"/>
        <v>171</v>
      </c>
      <c r="AJ64" s="14">
        <f>SUM(AJ59:AJ63)</f>
        <v>148</v>
      </c>
      <c r="AK64" s="14">
        <f t="shared" ref="AK64:AL64" si="55">SUM(AK59:AK63)</f>
        <v>75</v>
      </c>
      <c r="AL64" s="14">
        <f t="shared" si="55"/>
        <v>109</v>
      </c>
      <c r="AM64" s="14">
        <f>SUM(AM59:AM63)</f>
        <v>136</v>
      </c>
      <c r="AN64" s="14">
        <f t="shared" ref="AN64:AO64" si="56">SUM(AN59:AN63)</f>
        <v>139</v>
      </c>
      <c r="AO64" s="14">
        <f t="shared" si="56"/>
        <v>122</v>
      </c>
      <c r="AP64" s="14">
        <f>SUM(AP59:AP63)</f>
        <v>353</v>
      </c>
      <c r="AQ64" s="14">
        <f t="shared" ref="AQ64:AR64" si="57">SUM(AQ59:AQ63)</f>
        <v>265</v>
      </c>
      <c r="AR64" s="14">
        <f t="shared" si="57"/>
        <v>468</v>
      </c>
    </row>
    <row r="65" spans="1:44" ht="30" x14ac:dyDescent="0.25">
      <c r="A65" s="16">
        <v>59</v>
      </c>
      <c r="B65" s="9" t="s">
        <v>32</v>
      </c>
      <c r="C65" s="72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1:44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78">
        <v>7</v>
      </c>
      <c r="N66" s="78">
        <v>1</v>
      </c>
      <c r="O66" s="65">
        <v>7</v>
      </c>
      <c r="P66" s="65">
        <v>11</v>
      </c>
      <c r="Q66" s="65">
        <v>9</v>
      </c>
      <c r="R66" s="65">
        <v>21</v>
      </c>
      <c r="S66" s="65">
        <v>17</v>
      </c>
      <c r="T66" s="65">
        <v>14</v>
      </c>
      <c r="U66" s="65">
        <v>21</v>
      </c>
      <c r="V66" s="65">
        <v>5</v>
      </c>
      <c r="W66" s="65">
        <v>13</v>
      </c>
      <c r="X66" s="65">
        <v>5</v>
      </c>
      <c r="Y66" s="65">
        <v>7</v>
      </c>
      <c r="Z66" s="65">
        <v>5</v>
      </c>
      <c r="AA66" s="65">
        <v>12</v>
      </c>
      <c r="AB66" s="65">
        <v>41</v>
      </c>
      <c r="AC66" s="65">
        <v>2</v>
      </c>
      <c r="AD66" s="65">
        <v>19</v>
      </c>
      <c r="AE66" s="65">
        <v>17</v>
      </c>
      <c r="AF66" s="65">
        <v>24</v>
      </c>
      <c r="AG66" s="65">
        <v>21</v>
      </c>
      <c r="AH66" s="65">
        <v>5</v>
      </c>
      <c r="AI66" s="65">
        <v>7</v>
      </c>
      <c r="AJ66" s="65">
        <v>11</v>
      </c>
      <c r="AK66" s="65">
        <v>4</v>
      </c>
      <c r="AL66" s="65">
        <v>6</v>
      </c>
      <c r="AM66" s="65">
        <v>3</v>
      </c>
      <c r="AN66" s="65">
        <v>19</v>
      </c>
      <c r="AO66" s="65">
        <v>27</v>
      </c>
      <c r="AP66" s="65">
        <v>17</v>
      </c>
      <c r="AQ66" s="65">
        <v>6</v>
      </c>
      <c r="AR66" s="65">
        <v>6</v>
      </c>
    </row>
    <row r="67" spans="1:44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80"/>
      <c r="N67" s="80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</row>
    <row r="68" spans="1:44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  <c r="AG68" s="16">
        <v>0</v>
      </c>
      <c r="AH68" s="16">
        <v>0</v>
      </c>
      <c r="AI68" s="16">
        <v>0</v>
      </c>
      <c r="AJ68" s="16">
        <v>1</v>
      </c>
      <c r="AK68" s="16">
        <v>1</v>
      </c>
      <c r="AL68" s="16">
        <v>0</v>
      </c>
      <c r="AM68" s="16">
        <v>0</v>
      </c>
      <c r="AN68" s="16">
        <v>1</v>
      </c>
      <c r="AO68" s="16">
        <v>0</v>
      </c>
      <c r="AP68" s="47">
        <v>0</v>
      </c>
      <c r="AQ68" s="47">
        <v>0</v>
      </c>
      <c r="AR68" s="47">
        <v>0</v>
      </c>
    </row>
    <row r="69" spans="1:44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47">
        <v>0</v>
      </c>
      <c r="AQ69" s="47">
        <v>0</v>
      </c>
      <c r="AR69" s="47">
        <v>0</v>
      </c>
    </row>
    <row r="70" spans="1:44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47">
        <v>0</v>
      </c>
      <c r="AQ70" s="47">
        <v>0</v>
      </c>
      <c r="AR70" s="47">
        <v>0</v>
      </c>
    </row>
    <row r="71" spans="1:44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58">SUM(D66:D70)</f>
        <v>0</v>
      </c>
      <c r="E71" s="12">
        <f t="shared" si="58"/>
        <v>1</v>
      </c>
      <c r="F71" s="12">
        <f t="shared" si="58"/>
        <v>0</v>
      </c>
      <c r="G71" s="12">
        <f t="shared" si="58"/>
        <v>0</v>
      </c>
      <c r="H71" s="12">
        <f t="shared" si="58"/>
        <v>1</v>
      </c>
      <c r="I71" s="12">
        <f t="shared" si="58"/>
        <v>10</v>
      </c>
      <c r="J71" s="12">
        <f t="shared" si="58"/>
        <v>15</v>
      </c>
      <c r="K71" s="12">
        <f t="shared" si="58"/>
        <v>5</v>
      </c>
      <c r="L71" s="12">
        <f t="shared" si="58"/>
        <v>18</v>
      </c>
      <c r="M71" s="12">
        <f t="shared" si="58"/>
        <v>7</v>
      </c>
      <c r="N71" s="12">
        <f t="shared" si="58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59">SUM(V66:V70)</f>
        <v>5</v>
      </c>
      <c r="W71" s="22">
        <f t="shared" si="59"/>
        <v>13</v>
      </c>
      <c r="X71" s="22">
        <f>SUM(X66:X70)</f>
        <v>6</v>
      </c>
      <c r="Y71" s="22">
        <f t="shared" ref="Y71:Z71" si="60">SUM(Y66:Y70)</f>
        <v>7</v>
      </c>
      <c r="Z71" s="22">
        <f t="shared" si="60"/>
        <v>5</v>
      </c>
      <c r="AA71" s="22">
        <v>14</v>
      </c>
      <c r="AB71" s="22">
        <v>42</v>
      </c>
      <c r="AC71" s="22">
        <f t="shared" ref="AC71" si="61">SUM(AC66:AC70)</f>
        <v>2</v>
      </c>
      <c r="AD71" s="22">
        <f>SUM(AD66:AD70)</f>
        <v>20</v>
      </c>
      <c r="AE71" s="22">
        <f t="shared" ref="AE71:AF71" si="62">SUM(AE66:AE70)</f>
        <v>18</v>
      </c>
      <c r="AF71" s="22">
        <f t="shared" si="62"/>
        <v>25</v>
      </c>
      <c r="AG71" s="22">
        <f>SUM(AG66:AG70)</f>
        <v>21</v>
      </c>
      <c r="AH71" s="22">
        <f t="shared" ref="AH71:AI71" si="63">SUM(AH66:AH70)</f>
        <v>5</v>
      </c>
      <c r="AI71" s="22">
        <f t="shared" si="63"/>
        <v>7</v>
      </c>
      <c r="AJ71" s="22">
        <f>SUM(AJ66:AJ70)</f>
        <v>12</v>
      </c>
      <c r="AK71" s="22">
        <f t="shared" ref="AK71:AR71" si="64">SUM(AK66:AK70)</f>
        <v>5</v>
      </c>
      <c r="AL71" s="22">
        <f t="shared" si="64"/>
        <v>6</v>
      </c>
      <c r="AM71" s="22">
        <f t="shared" si="64"/>
        <v>3</v>
      </c>
      <c r="AN71" s="22">
        <f t="shared" si="64"/>
        <v>20</v>
      </c>
      <c r="AO71" s="22">
        <f t="shared" si="64"/>
        <v>27</v>
      </c>
      <c r="AP71" s="22">
        <f t="shared" si="64"/>
        <v>17</v>
      </c>
      <c r="AQ71" s="22">
        <f t="shared" si="64"/>
        <v>6</v>
      </c>
      <c r="AR71" s="22">
        <f t="shared" si="64"/>
        <v>6</v>
      </c>
    </row>
    <row r="72" spans="1:44" ht="30" x14ac:dyDescent="0.25">
      <c r="A72" s="16">
        <v>66</v>
      </c>
      <c r="B72" s="9" t="s">
        <v>59</v>
      </c>
      <c r="C72" s="72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4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</row>
    <row r="73" spans="1:44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  <c r="AG73" s="16">
        <v>24</v>
      </c>
      <c r="AH73" s="16">
        <v>10</v>
      </c>
      <c r="AI73" s="16">
        <v>5</v>
      </c>
      <c r="AJ73" s="16">
        <v>4</v>
      </c>
      <c r="AK73" s="16">
        <v>8</v>
      </c>
      <c r="AL73" s="16">
        <v>4</v>
      </c>
      <c r="AM73" s="16">
        <v>5</v>
      </c>
      <c r="AN73" s="16">
        <v>15</v>
      </c>
      <c r="AO73" s="16">
        <v>22</v>
      </c>
      <c r="AP73" s="16">
        <v>8</v>
      </c>
      <c r="AQ73" s="16">
        <v>17</v>
      </c>
      <c r="AR73" s="16">
        <v>3</v>
      </c>
    </row>
    <row r="74" spans="1:44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  <c r="AG74" s="16">
        <v>1</v>
      </c>
      <c r="AH74" s="16">
        <v>2</v>
      </c>
      <c r="AI74" s="16">
        <v>1</v>
      </c>
      <c r="AJ74" s="16">
        <v>2</v>
      </c>
      <c r="AK74" s="16">
        <v>1</v>
      </c>
      <c r="AL74" s="16">
        <v>0</v>
      </c>
      <c r="AM74" s="16">
        <v>1</v>
      </c>
      <c r="AN74" s="16">
        <v>3</v>
      </c>
      <c r="AO74" s="16">
        <v>3</v>
      </c>
      <c r="AP74" s="16">
        <v>0</v>
      </c>
      <c r="AQ74" s="16">
        <v>1</v>
      </c>
      <c r="AR74" s="16">
        <v>1</v>
      </c>
    </row>
    <row r="75" spans="1:44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  <c r="AG75" s="16">
        <v>1</v>
      </c>
      <c r="AH75" s="16">
        <v>0</v>
      </c>
      <c r="AI75" s="16">
        <v>0</v>
      </c>
      <c r="AJ75" s="16">
        <v>0</v>
      </c>
      <c r="AK75" s="16">
        <v>5</v>
      </c>
      <c r="AL75" s="16">
        <v>0</v>
      </c>
      <c r="AM75" s="16">
        <v>0</v>
      </c>
      <c r="AN75" s="16">
        <v>0</v>
      </c>
      <c r="AO75" s="16">
        <v>2</v>
      </c>
      <c r="AP75" s="16">
        <v>0</v>
      </c>
      <c r="AQ75" s="16">
        <v>0</v>
      </c>
      <c r="AR75" s="16">
        <v>0</v>
      </c>
    </row>
    <row r="76" spans="1:44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</row>
    <row r="77" spans="1:44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</row>
    <row r="78" spans="1:44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65">SUM(D73:D77)</f>
        <v>0</v>
      </c>
      <c r="E78" s="12">
        <f t="shared" si="65"/>
        <v>0</v>
      </c>
      <c r="F78" s="12">
        <f t="shared" si="65"/>
        <v>0</v>
      </c>
      <c r="G78" s="12">
        <f t="shared" si="65"/>
        <v>0</v>
      </c>
      <c r="H78" s="12">
        <f t="shared" si="65"/>
        <v>1</v>
      </c>
      <c r="I78" s="12">
        <f t="shared" si="65"/>
        <v>1</v>
      </c>
      <c r="J78" s="12">
        <f t="shared" si="65"/>
        <v>23</v>
      </c>
      <c r="K78" s="12">
        <f t="shared" si="65"/>
        <v>15</v>
      </c>
      <c r="L78" s="12">
        <f t="shared" si="65"/>
        <v>17</v>
      </c>
      <c r="M78" s="12">
        <f t="shared" si="65"/>
        <v>25</v>
      </c>
      <c r="N78" s="12">
        <f t="shared" si="65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66">SUM(S73:S77)</f>
        <v>22</v>
      </c>
      <c r="T78" s="22">
        <f t="shared" si="66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67">SUM(X73:X77)</f>
        <v>6</v>
      </c>
      <c r="Y78" s="22">
        <f t="shared" si="67"/>
        <v>8</v>
      </c>
      <c r="Z78" s="22">
        <f t="shared" si="67"/>
        <v>4</v>
      </c>
      <c r="AA78" s="22">
        <f>SUM(AA73:AA77)</f>
        <v>16</v>
      </c>
      <c r="AB78" s="22">
        <f t="shared" ref="AB78:AC78" si="68">SUM(AB73:AB77)</f>
        <v>22</v>
      </c>
      <c r="AC78" s="22">
        <f t="shared" si="68"/>
        <v>26</v>
      </c>
      <c r="AD78" s="22">
        <f>SUM(AD73:AD77)</f>
        <v>20</v>
      </c>
      <c r="AE78" s="22">
        <f t="shared" ref="AE78:AF78" si="69">SUM(AE73:AE77)</f>
        <v>19</v>
      </c>
      <c r="AF78" s="22">
        <f t="shared" si="69"/>
        <v>30</v>
      </c>
      <c r="AG78" s="22">
        <f>SUM(AG73:AG77)</f>
        <v>26</v>
      </c>
      <c r="AH78" s="22">
        <f t="shared" ref="AH78:AI78" si="70">SUM(AH73:AH77)</f>
        <v>12</v>
      </c>
      <c r="AI78" s="22">
        <f t="shared" si="70"/>
        <v>6</v>
      </c>
      <c r="AJ78" s="22">
        <f>SUM(AJ73:AJ77)</f>
        <v>6</v>
      </c>
      <c r="AK78" s="22">
        <f t="shared" ref="AK78:AL78" si="71">SUM(AK73:AK77)</f>
        <v>14</v>
      </c>
      <c r="AL78" s="22">
        <f t="shared" si="71"/>
        <v>4</v>
      </c>
      <c r="AM78" s="22">
        <f>SUM(AM73:AM77)</f>
        <v>6</v>
      </c>
      <c r="AN78" s="22">
        <f t="shared" ref="AN78:AO78" si="72">SUM(AN73:AN77)</f>
        <v>18</v>
      </c>
      <c r="AO78" s="22">
        <f t="shared" si="72"/>
        <v>27</v>
      </c>
      <c r="AP78" s="22">
        <f>SUM(AP73:AP77)</f>
        <v>8</v>
      </c>
      <c r="AQ78" s="22">
        <f t="shared" ref="AQ78:AR78" si="73">SUM(AQ73:AQ77)</f>
        <v>18</v>
      </c>
      <c r="AR78" s="22">
        <f t="shared" si="73"/>
        <v>4</v>
      </c>
    </row>
    <row r="79" spans="1:44" ht="30" x14ac:dyDescent="0.25">
      <c r="A79" s="16">
        <v>73</v>
      </c>
      <c r="B79" s="9" t="s">
        <v>34</v>
      </c>
      <c r="C79" s="72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4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</row>
    <row r="80" spans="1:44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6</v>
      </c>
      <c r="AI80" s="16">
        <v>3</v>
      </c>
      <c r="AJ80" s="16">
        <v>4</v>
      </c>
      <c r="AK80" s="16">
        <v>4</v>
      </c>
      <c r="AL80" s="16">
        <v>20</v>
      </c>
      <c r="AM80" s="16">
        <v>27</v>
      </c>
      <c r="AN80" s="16">
        <v>31</v>
      </c>
      <c r="AO80" s="16">
        <v>35</v>
      </c>
      <c r="AP80" s="16">
        <v>4</v>
      </c>
      <c r="AQ80" s="16">
        <v>7</v>
      </c>
      <c r="AR80" s="16">
        <v>5</v>
      </c>
    </row>
    <row r="81" spans="1:44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</v>
      </c>
      <c r="AM81" s="16">
        <v>3</v>
      </c>
      <c r="AN81" s="16">
        <v>3</v>
      </c>
      <c r="AO81" s="16">
        <v>3</v>
      </c>
      <c r="AP81" s="16">
        <v>0</v>
      </c>
      <c r="AQ81" s="16">
        <v>0</v>
      </c>
      <c r="AR81" s="16">
        <v>0</v>
      </c>
    </row>
    <row r="82" spans="1:44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1</v>
      </c>
      <c r="AL82" s="16">
        <v>7</v>
      </c>
      <c r="AM82" s="16">
        <v>19</v>
      </c>
      <c r="AN82" s="16">
        <v>17</v>
      </c>
      <c r="AO82" s="16">
        <v>18</v>
      </c>
      <c r="AP82" s="16">
        <v>8</v>
      </c>
      <c r="AQ82" s="16">
        <v>7</v>
      </c>
      <c r="AR82" s="16">
        <v>3</v>
      </c>
    </row>
    <row r="83" spans="1:44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</v>
      </c>
      <c r="AL83" s="16">
        <v>8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</row>
    <row r="84" spans="1:44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1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</row>
    <row r="85" spans="1:44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74">SUM(D80:D84)</f>
        <v>0</v>
      </c>
      <c r="E85" s="14">
        <f t="shared" si="74"/>
        <v>0</v>
      </c>
      <c r="F85" s="14">
        <f t="shared" si="74"/>
        <v>0</v>
      </c>
      <c r="G85" s="14">
        <f t="shared" si="74"/>
        <v>0</v>
      </c>
      <c r="H85" s="14">
        <f t="shared" si="74"/>
        <v>0</v>
      </c>
      <c r="I85" s="14">
        <f t="shared" si="74"/>
        <v>0</v>
      </c>
      <c r="J85" s="14">
        <f t="shared" si="74"/>
        <v>0</v>
      </c>
      <c r="K85" s="14">
        <f t="shared" si="74"/>
        <v>0</v>
      </c>
      <c r="L85" s="14">
        <f t="shared" si="74"/>
        <v>0</v>
      </c>
      <c r="M85" s="14">
        <f t="shared" si="74"/>
        <v>0</v>
      </c>
      <c r="N85" s="14">
        <f t="shared" si="74"/>
        <v>0</v>
      </c>
      <c r="O85" s="22">
        <f>SUM(O80:O84)</f>
        <v>0</v>
      </c>
      <c r="P85" s="22">
        <f t="shared" ref="P85:Q85" si="75">SUM(P80:P84)</f>
        <v>0</v>
      </c>
      <c r="Q85" s="22">
        <f t="shared" si="75"/>
        <v>0</v>
      </c>
      <c r="R85" s="22">
        <f>SUM(R80:R84)</f>
        <v>0</v>
      </c>
      <c r="S85" s="22">
        <f t="shared" ref="S85:T85" si="76">SUM(S80:S84)</f>
        <v>0</v>
      </c>
      <c r="T85" s="22">
        <f t="shared" si="76"/>
        <v>0</v>
      </c>
      <c r="U85" s="22">
        <f>SUM(U80:U84)</f>
        <v>0</v>
      </c>
      <c r="V85" s="22">
        <f t="shared" ref="V85:W85" si="77">SUM(V80:V84)</f>
        <v>0</v>
      </c>
      <c r="W85" s="22">
        <f t="shared" si="77"/>
        <v>0</v>
      </c>
      <c r="X85" s="22">
        <f>SUM(X80:X84)</f>
        <v>0</v>
      </c>
      <c r="Y85" s="22">
        <f t="shared" ref="Y85:AC85" si="78">SUM(Y80:Y84)</f>
        <v>0</v>
      </c>
      <c r="Z85" s="22">
        <f t="shared" si="78"/>
        <v>0</v>
      </c>
      <c r="AA85" s="22">
        <f t="shared" si="78"/>
        <v>0</v>
      </c>
      <c r="AB85" s="22">
        <f t="shared" si="78"/>
        <v>0</v>
      </c>
      <c r="AC85" s="22">
        <f t="shared" si="78"/>
        <v>0</v>
      </c>
      <c r="AD85" s="22">
        <f>SUM(AD80:AD84)</f>
        <v>0</v>
      </c>
      <c r="AE85" s="22">
        <f t="shared" ref="AE85:AF85" si="79">SUM(AE80:AE84)</f>
        <v>0</v>
      </c>
      <c r="AF85" s="22">
        <f t="shared" si="79"/>
        <v>0</v>
      </c>
      <c r="AG85" s="22">
        <f>SUM(AG80:AG84)</f>
        <v>1</v>
      </c>
      <c r="AH85" s="22">
        <f t="shared" ref="AH85:AI85" si="80">SUM(AH80:AH84)</f>
        <v>6</v>
      </c>
      <c r="AI85" s="22">
        <f t="shared" si="80"/>
        <v>3</v>
      </c>
      <c r="AJ85" s="22">
        <f>SUM(AJ80:AJ84)</f>
        <v>4</v>
      </c>
      <c r="AK85" s="22">
        <f t="shared" ref="AK85:AL85" si="81">SUM(AK80:AK84)</f>
        <v>7</v>
      </c>
      <c r="AL85" s="22">
        <f t="shared" si="81"/>
        <v>36</v>
      </c>
      <c r="AM85" s="22">
        <f>SUM(AM80:AM84)</f>
        <v>49</v>
      </c>
      <c r="AN85" s="22">
        <f t="shared" ref="AN85:AO85" si="82">SUM(AN80:AN84)</f>
        <v>51</v>
      </c>
      <c r="AO85" s="22">
        <f t="shared" si="82"/>
        <v>56</v>
      </c>
      <c r="AP85" s="22">
        <f>SUM(AP80:AP84)</f>
        <v>12</v>
      </c>
      <c r="AQ85" s="22">
        <f t="shared" ref="AQ85:AR85" si="83">SUM(AQ80:AQ84)</f>
        <v>14</v>
      </c>
      <c r="AR85" s="22">
        <f t="shared" si="83"/>
        <v>8</v>
      </c>
    </row>
    <row r="86" spans="1:44" ht="30" x14ac:dyDescent="0.25">
      <c r="A86" s="16">
        <v>80</v>
      </c>
      <c r="B86" s="9" t="s">
        <v>62</v>
      </c>
      <c r="C86" s="72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</row>
    <row r="87" spans="1:44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</row>
    <row r="88" spans="1:44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</row>
    <row r="89" spans="1:44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  <c r="AG89" s="16">
        <v>185</v>
      </c>
      <c r="AH89" s="16">
        <v>201</v>
      </c>
      <c r="AI89" s="16">
        <v>198</v>
      </c>
      <c r="AJ89" s="16">
        <v>177</v>
      </c>
      <c r="AK89" s="16">
        <v>27</v>
      </c>
      <c r="AL89" s="16">
        <v>0</v>
      </c>
      <c r="AM89" s="16">
        <v>182</v>
      </c>
      <c r="AN89" s="16">
        <v>215</v>
      </c>
      <c r="AO89" s="16">
        <v>163</v>
      </c>
      <c r="AP89" s="16">
        <v>519</v>
      </c>
      <c r="AQ89" s="16">
        <v>221</v>
      </c>
      <c r="AR89" s="16">
        <v>169</v>
      </c>
    </row>
    <row r="90" spans="1:44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  <c r="AG90" s="16">
        <v>16</v>
      </c>
      <c r="AH90" s="16">
        <v>25</v>
      </c>
      <c r="AI90" s="16">
        <v>21</v>
      </c>
      <c r="AJ90" s="16">
        <v>16</v>
      </c>
      <c r="AK90" s="16">
        <v>8</v>
      </c>
      <c r="AL90" s="16">
        <v>0</v>
      </c>
      <c r="AM90" s="16">
        <v>23</v>
      </c>
      <c r="AN90" s="16">
        <v>18</v>
      </c>
      <c r="AO90" s="16">
        <v>12</v>
      </c>
      <c r="AP90" s="16">
        <v>260</v>
      </c>
      <c r="AQ90" s="16">
        <v>28</v>
      </c>
      <c r="AR90" s="16">
        <v>24</v>
      </c>
    </row>
    <row r="91" spans="1:44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  <c r="AG91" s="16">
        <v>2</v>
      </c>
      <c r="AH91" s="16">
        <v>2</v>
      </c>
      <c r="AI91" s="16">
        <v>4</v>
      </c>
      <c r="AJ91" s="16">
        <v>1</v>
      </c>
      <c r="AK91" s="16">
        <v>2</v>
      </c>
      <c r="AL91" s="16">
        <v>0</v>
      </c>
      <c r="AM91" s="16">
        <v>4</v>
      </c>
      <c r="AN91" s="16">
        <v>0</v>
      </c>
      <c r="AO91" s="16">
        <v>1</v>
      </c>
      <c r="AP91" s="16">
        <v>3</v>
      </c>
      <c r="AQ91" s="16">
        <v>3</v>
      </c>
      <c r="AR91" s="16">
        <v>0</v>
      </c>
    </row>
    <row r="92" spans="1:44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84">SUM(D87:D91)</f>
        <v>0</v>
      </c>
      <c r="E92" s="14">
        <f t="shared" si="84"/>
        <v>0</v>
      </c>
      <c r="F92" s="14">
        <f t="shared" si="84"/>
        <v>0</v>
      </c>
      <c r="G92" s="14">
        <f t="shared" si="84"/>
        <v>0</v>
      </c>
      <c r="H92" s="14">
        <f t="shared" si="84"/>
        <v>0</v>
      </c>
      <c r="I92" s="14">
        <f t="shared" si="84"/>
        <v>0</v>
      </c>
      <c r="J92" s="14">
        <f t="shared" si="84"/>
        <v>0</v>
      </c>
      <c r="K92" s="14">
        <f t="shared" si="84"/>
        <v>0</v>
      </c>
      <c r="L92" s="14">
        <f t="shared" si="84"/>
        <v>0</v>
      </c>
      <c r="M92" s="14">
        <f t="shared" si="84"/>
        <v>0</v>
      </c>
      <c r="N92" s="14">
        <f t="shared" si="84"/>
        <v>0</v>
      </c>
      <c r="O92" s="14">
        <f>SUM(O87:O91)</f>
        <v>211</v>
      </c>
      <c r="P92" s="14">
        <f t="shared" ref="P92:Q92" si="85">SUM(P87:P91)</f>
        <v>255</v>
      </c>
      <c r="Q92" s="14">
        <f t="shared" si="85"/>
        <v>240</v>
      </c>
      <c r="R92" s="22">
        <f>SUM(R87:R91)</f>
        <v>169</v>
      </c>
      <c r="S92" s="22">
        <f t="shared" ref="S92:T92" si="86">SUM(S87:S91)</f>
        <v>229</v>
      </c>
      <c r="T92" s="22">
        <f t="shared" si="86"/>
        <v>160</v>
      </c>
      <c r="U92" s="22">
        <f>SUM(U87:U91)</f>
        <v>166</v>
      </c>
      <c r="V92" s="22">
        <f t="shared" ref="V92:W92" si="87">SUM(V87:V91)</f>
        <v>216</v>
      </c>
      <c r="W92" s="22">
        <f t="shared" si="87"/>
        <v>187</v>
      </c>
      <c r="X92" s="22">
        <f>SUM(X87:X91)</f>
        <v>227</v>
      </c>
      <c r="Y92" s="22">
        <f t="shared" ref="Y92:Z92" si="88">SUM(Y87:Y91)</f>
        <v>202</v>
      </c>
      <c r="Z92" s="22">
        <f t="shared" si="88"/>
        <v>235</v>
      </c>
      <c r="AA92" s="22">
        <f>SUM(AA87:AA91)</f>
        <v>216</v>
      </c>
      <c r="AB92" s="22">
        <f t="shared" ref="AB92:AC92" si="89">SUM(AB87:AB91)</f>
        <v>256</v>
      </c>
      <c r="AC92" s="22">
        <f t="shared" si="89"/>
        <v>254</v>
      </c>
      <c r="AD92" s="22">
        <f>SUM(AD87:AD91)</f>
        <v>219</v>
      </c>
      <c r="AE92" s="22">
        <f t="shared" ref="AE92:AF92" si="90">SUM(AE87:AE91)</f>
        <v>301</v>
      </c>
      <c r="AF92" s="22">
        <f t="shared" si="90"/>
        <v>219</v>
      </c>
      <c r="AG92" s="22">
        <f>SUM(AG87:AG91)</f>
        <v>203</v>
      </c>
      <c r="AH92" s="22">
        <f t="shared" ref="AH92:AI92" si="91">SUM(AH87:AH91)</f>
        <v>228</v>
      </c>
      <c r="AI92" s="22">
        <f t="shared" si="91"/>
        <v>223</v>
      </c>
      <c r="AJ92" s="22">
        <f>SUM(AJ87:AJ91)</f>
        <v>194</v>
      </c>
      <c r="AK92" s="22">
        <f t="shared" ref="AK92:AL92" si="92">SUM(AK87:AK91)</f>
        <v>37</v>
      </c>
      <c r="AL92" s="22">
        <f t="shared" si="92"/>
        <v>0</v>
      </c>
      <c r="AM92" s="22">
        <f>SUM(AM87:AM91)</f>
        <v>209</v>
      </c>
      <c r="AN92" s="22">
        <f t="shared" ref="AN92:AO92" si="93">SUM(AN87:AN91)</f>
        <v>233</v>
      </c>
      <c r="AO92" s="22">
        <f t="shared" si="93"/>
        <v>176</v>
      </c>
      <c r="AP92" s="22">
        <f>SUM(AP87:AP91)</f>
        <v>782</v>
      </c>
      <c r="AQ92" s="22">
        <f t="shared" ref="AQ92:AR92" si="94">SUM(AQ87:AQ91)</f>
        <v>252</v>
      </c>
      <c r="AR92" s="22">
        <f t="shared" si="94"/>
        <v>193</v>
      </c>
    </row>
    <row r="93" spans="1:44" ht="45" x14ac:dyDescent="0.25">
      <c r="A93" s="16">
        <v>87</v>
      </c>
      <c r="B93" s="9" t="s">
        <v>82</v>
      </c>
      <c r="C93" s="72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4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</row>
    <row r="94" spans="1:44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  <c r="AG94" s="47">
        <v>680</v>
      </c>
      <c r="AH94" s="47">
        <v>606</v>
      </c>
      <c r="AI94" s="47">
        <v>609</v>
      </c>
      <c r="AJ94" s="47">
        <v>534</v>
      </c>
      <c r="AK94" s="47">
        <v>543</v>
      </c>
      <c r="AL94" s="47">
        <v>479</v>
      </c>
      <c r="AM94" s="16">
        <v>529</v>
      </c>
      <c r="AN94" s="16">
        <v>683</v>
      </c>
      <c r="AO94" s="16">
        <v>649</v>
      </c>
      <c r="AP94" s="47">
        <v>596</v>
      </c>
      <c r="AQ94" s="47">
        <v>552</v>
      </c>
      <c r="AR94" s="47">
        <v>816</v>
      </c>
    </row>
    <row r="95" spans="1:44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  <c r="AG95" s="16">
        <v>870</v>
      </c>
      <c r="AH95" s="16">
        <v>811</v>
      </c>
      <c r="AI95" s="16">
        <v>721</v>
      </c>
      <c r="AJ95" s="16">
        <v>662</v>
      </c>
      <c r="AK95" s="16">
        <v>575</v>
      </c>
      <c r="AL95" s="16">
        <v>456</v>
      </c>
      <c r="AM95" s="16">
        <v>449</v>
      </c>
      <c r="AN95" s="16">
        <v>481</v>
      </c>
      <c r="AO95" s="16">
        <v>552</v>
      </c>
      <c r="AP95" s="47">
        <v>554</v>
      </c>
      <c r="AQ95" s="47">
        <v>580</v>
      </c>
      <c r="AR95" s="47">
        <v>795</v>
      </c>
    </row>
    <row r="96" spans="1:44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7">
        <v>17</v>
      </c>
      <c r="AB96" s="47">
        <v>16</v>
      </c>
      <c r="AC96" s="16">
        <v>16</v>
      </c>
      <c r="AD96" s="16">
        <v>23</v>
      </c>
      <c r="AE96" s="16">
        <v>27</v>
      </c>
      <c r="AF96" s="16">
        <v>26</v>
      </c>
      <c r="AG96" s="16">
        <v>19</v>
      </c>
      <c r="AH96" s="16">
        <v>16</v>
      </c>
      <c r="AI96" s="16">
        <v>19</v>
      </c>
      <c r="AJ96" s="16">
        <v>13</v>
      </c>
      <c r="AK96" s="16">
        <v>14</v>
      </c>
      <c r="AL96" s="16">
        <v>19</v>
      </c>
      <c r="AM96" s="16">
        <v>24</v>
      </c>
      <c r="AN96" s="16">
        <v>19</v>
      </c>
      <c r="AO96" s="16">
        <v>25</v>
      </c>
      <c r="AP96" s="47">
        <v>18</v>
      </c>
      <c r="AQ96" s="47">
        <v>20</v>
      </c>
      <c r="AR96" s="47">
        <v>27</v>
      </c>
    </row>
    <row r="97" spans="1:44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7">
        <v>1</v>
      </c>
      <c r="AB97" s="47">
        <v>4</v>
      </c>
      <c r="AC97" s="16">
        <v>3</v>
      </c>
      <c r="AD97" s="16">
        <v>2</v>
      </c>
      <c r="AE97" s="16">
        <v>2</v>
      </c>
      <c r="AF97" s="16">
        <v>1</v>
      </c>
      <c r="AG97" s="16">
        <v>1</v>
      </c>
      <c r="AH97" s="16">
        <v>0</v>
      </c>
      <c r="AI97" s="16">
        <v>1</v>
      </c>
      <c r="AJ97" s="16">
        <v>1</v>
      </c>
      <c r="AK97" s="16">
        <v>2</v>
      </c>
      <c r="AL97" s="16">
        <v>2</v>
      </c>
      <c r="AM97" s="16">
        <v>2</v>
      </c>
      <c r="AN97" s="16">
        <v>2</v>
      </c>
      <c r="AO97" s="16">
        <v>1</v>
      </c>
      <c r="AP97" s="47">
        <v>0</v>
      </c>
      <c r="AQ97" s="47">
        <v>0</v>
      </c>
      <c r="AR97" s="47">
        <v>0</v>
      </c>
    </row>
    <row r="98" spans="1:44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7">
        <v>0</v>
      </c>
      <c r="AB98" s="47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47">
        <v>0</v>
      </c>
      <c r="AQ98" s="47">
        <v>0</v>
      </c>
      <c r="AR98" s="47">
        <v>0</v>
      </c>
    </row>
    <row r="99" spans="1:44" x14ac:dyDescent="0.25">
      <c r="A99" s="16">
        <v>93</v>
      </c>
      <c r="B99" s="11" t="s">
        <v>30</v>
      </c>
      <c r="C99" s="12">
        <f t="shared" ref="C99" si="95">SUM(C94:C98)</f>
        <v>518</v>
      </c>
      <c r="D99" s="12">
        <v>396</v>
      </c>
      <c r="E99" s="12">
        <v>432</v>
      </c>
      <c r="F99" s="12">
        <f t="shared" ref="F99:N99" si="96">SUM(F94:F98)</f>
        <v>751</v>
      </c>
      <c r="G99" s="12">
        <f t="shared" si="96"/>
        <v>887</v>
      </c>
      <c r="H99" s="12">
        <f t="shared" si="96"/>
        <v>1057</v>
      </c>
      <c r="I99" s="12">
        <f t="shared" si="96"/>
        <v>1577</v>
      </c>
      <c r="J99" s="12">
        <f t="shared" si="96"/>
        <v>1939</v>
      </c>
      <c r="K99" s="12">
        <f t="shared" si="96"/>
        <v>1857</v>
      </c>
      <c r="L99" s="12">
        <f t="shared" si="96"/>
        <v>1834</v>
      </c>
      <c r="M99" s="12">
        <f t="shared" si="96"/>
        <v>1683</v>
      </c>
      <c r="N99" s="12">
        <f t="shared" si="96"/>
        <v>1305</v>
      </c>
      <c r="O99" s="22">
        <f>SUM(O94:O98)</f>
        <v>1219</v>
      </c>
      <c r="P99" s="22">
        <f t="shared" ref="P99:Q99" si="97">SUM(P94:P98)</f>
        <v>1362</v>
      </c>
      <c r="Q99" s="22">
        <f t="shared" si="97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98">SUM(V94:V98)</f>
        <v>1745</v>
      </c>
      <c r="W99" s="22">
        <f t="shared" si="98"/>
        <v>1583</v>
      </c>
      <c r="X99" s="22">
        <f>SUM(X94:X98)</f>
        <v>1456</v>
      </c>
      <c r="Y99" s="22">
        <f t="shared" ref="Y99:AR99" si="99">SUM(Y94:Y98)</f>
        <v>1243</v>
      </c>
      <c r="Z99" s="22">
        <f t="shared" si="99"/>
        <v>1035</v>
      </c>
      <c r="AA99" s="22">
        <f t="shared" si="99"/>
        <v>1046</v>
      </c>
      <c r="AB99" s="22">
        <f t="shared" si="99"/>
        <v>1156</v>
      </c>
      <c r="AC99" s="22">
        <f t="shared" si="99"/>
        <v>1273</v>
      </c>
      <c r="AD99" s="22">
        <f t="shared" si="99"/>
        <v>1371</v>
      </c>
      <c r="AE99" s="22">
        <f t="shared" si="99"/>
        <v>1687</v>
      </c>
      <c r="AF99" s="22">
        <f t="shared" si="99"/>
        <v>1697</v>
      </c>
      <c r="AG99" s="22">
        <f t="shared" si="99"/>
        <v>1570</v>
      </c>
      <c r="AH99" s="22">
        <f t="shared" si="99"/>
        <v>1433</v>
      </c>
      <c r="AI99" s="22">
        <f t="shared" si="99"/>
        <v>1350</v>
      </c>
      <c r="AJ99" s="22">
        <f t="shared" si="99"/>
        <v>1210</v>
      </c>
      <c r="AK99" s="22">
        <f t="shared" si="99"/>
        <v>1134</v>
      </c>
      <c r="AL99" s="22">
        <f t="shared" si="99"/>
        <v>956</v>
      </c>
      <c r="AM99" s="22">
        <f t="shared" si="99"/>
        <v>1004</v>
      </c>
      <c r="AN99" s="22">
        <f t="shared" si="99"/>
        <v>1185</v>
      </c>
      <c r="AO99" s="22">
        <f t="shared" si="99"/>
        <v>1227</v>
      </c>
      <c r="AP99" s="22">
        <f t="shared" si="99"/>
        <v>1168</v>
      </c>
      <c r="AQ99" s="22">
        <f t="shared" si="99"/>
        <v>1152</v>
      </c>
      <c r="AR99" s="22">
        <f t="shared" si="99"/>
        <v>1638</v>
      </c>
    </row>
    <row r="100" spans="1:44" ht="30" x14ac:dyDescent="0.25">
      <c r="A100" s="16">
        <v>94</v>
      </c>
      <c r="B100" s="9" t="s">
        <v>67</v>
      </c>
      <c r="C100" s="81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4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</row>
    <row r="101" spans="1:44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  <c r="AG101" s="16">
        <v>8</v>
      </c>
      <c r="AH101" s="16">
        <v>10</v>
      </c>
      <c r="AI101" s="16">
        <v>13</v>
      </c>
      <c r="AJ101" s="16">
        <v>13</v>
      </c>
      <c r="AK101" s="16">
        <v>10</v>
      </c>
      <c r="AL101" s="16">
        <v>10</v>
      </c>
      <c r="AM101" s="16">
        <v>11</v>
      </c>
      <c r="AN101" s="16">
        <v>72</v>
      </c>
      <c r="AO101" s="16">
        <v>10</v>
      </c>
      <c r="AP101" s="16">
        <v>8</v>
      </c>
      <c r="AQ101" s="16">
        <v>9</v>
      </c>
      <c r="AR101" s="16">
        <v>14</v>
      </c>
    </row>
    <row r="102" spans="1:44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  <c r="AG102" s="16">
        <v>3</v>
      </c>
      <c r="AH102" s="16">
        <v>7</v>
      </c>
      <c r="AI102" s="16">
        <v>6</v>
      </c>
      <c r="AJ102" s="16">
        <v>6</v>
      </c>
      <c r="AK102" s="16">
        <v>10</v>
      </c>
      <c r="AL102" s="16">
        <v>5</v>
      </c>
      <c r="AM102" s="16">
        <v>1</v>
      </c>
      <c r="AN102" s="16">
        <v>26</v>
      </c>
      <c r="AO102" s="16">
        <v>6</v>
      </c>
      <c r="AP102" s="16">
        <v>3</v>
      </c>
      <c r="AQ102" s="16">
        <v>6</v>
      </c>
      <c r="AR102" s="16">
        <v>8</v>
      </c>
    </row>
    <row r="103" spans="1:44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  <c r="AG103" s="16">
        <v>2</v>
      </c>
      <c r="AH103" s="16">
        <v>0</v>
      </c>
      <c r="AI103" s="16">
        <v>1</v>
      </c>
      <c r="AJ103" s="16">
        <v>0</v>
      </c>
      <c r="AK103" s="16">
        <v>1</v>
      </c>
      <c r="AL103" s="16">
        <v>0</v>
      </c>
      <c r="AM103" s="16">
        <v>0</v>
      </c>
      <c r="AN103" s="16">
        <v>5</v>
      </c>
      <c r="AO103" s="16">
        <v>0</v>
      </c>
      <c r="AP103" s="16">
        <v>0</v>
      </c>
      <c r="AQ103" s="16">
        <v>2</v>
      </c>
      <c r="AR103" s="16">
        <v>0</v>
      </c>
    </row>
    <row r="104" spans="1:44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</row>
    <row r="105" spans="1:44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</row>
    <row r="106" spans="1:44" x14ac:dyDescent="0.25">
      <c r="A106" s="16">
        <v>100</v>
      </c>
      <c r="B106" s="11" t="s">
        <v>30</v>
      </c>
      <c r="C106" s="12">
        <f t="shared" ref="C106:N106" si="100">SUM(C101:C105)</f>
        <v>11</v>
      </c>
      <c r="D106" s="12">
        <f t="shared" si="100"/>
        <v>7</v>
      </c>
      <c r="E106" s="12">
        <f t="shared" si="100"/>
        <v>14</v>
      </c>
      <c r="F106" s="12">
        <f t="shared" si="100"/>
        <v>5</v>
      </c>
      <c r="G106" s="12">
        <f t="shared" si="100"/>
        <v>6</v>
      </c>
      <c r="H106" s="12">
        <f t="shared" si="100"/>
        <v>9</v>
      </c>
      <c r="I106" s="12">
        <f t="shared" si="100"/>
        <v>13</v>
      </c>
      <c r="J106" s="12">
        <f t="shared" si="100"/>
        <v>13</v>
      </c>
      <c r="K106" s="12">
        <f t="shared" si="100"/>
        <v>12</v>
      </c>
      <c r="L106" s="12">
        <f t="shared" si="100"/>
        <v>17</v>
      </c>
      <c r="M106" s="12">
        <f t="shared" si="100"/>
        <v>22</v>
      </c>
      <c r="N106" s="12">
        <f t="shared" si="100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101">SUM(S101:S105)</f>
        <v>19</v>
      </c>
      <c r="T106" s="22">
        <f t="shared" si="101"/>
        <v>31</v>
      </c>
      <c r="U106" s="22">
        <f>SUM(U101:U105)</f>
        <v>19</v>
      </c>
      <c r="V106" s="22">
        <f t="shared" ref="V106:W106" si="102">SUM(V101:V105)</f>
        <v>18</v>
      </c>
      <c r="W106" s="22">
        <f t="shared" si="102"/>
        <v>17</v>
      </c>
      <c r="X106" s="22">
        <f>SUM(X101:X105)</f>
        <v>30</v>
      </c>
      <c r="Y106" s="22">
        <f t="shared" ref="Y106:Z106" si="103">SUM(Y101:Y105)</f>
        <v>24</v>
      </c>
      <c r="Z106" s="22">
        <f t="shared" si="103"/>
        <v>14</v>
      </c>
      <c r="AA106" s="22">
        <f>SUM(AA101:AA105)</f>
        <v>14</v>
      </c>
      <c r="AB106" s="22">
        <f t="shared" ref="AB106:AC106" si="104">SUM(AB101:AB105)</f>
        <v>9</v>
      </c>
      <c r="AC106" s="22">
        <f t="shared" si="104"/>
        <v>17</v>
      </c>
      <c r="AD106" s="22">
        <f>SUM(AD101:AD105)</f>
        <v>17</v>
      </c>
      <c r="AE106" s="22">
        <f t="shared" ref="AE106:AF106" si="105">SUM(AE101:AE105)</f>
        <v>15</v>
      </c>
      <c r="AF106" s="22">
        <f t="shared" si="105"/>
        <v>17</v>
      </c>
      <c r="AG106" s="22">
        <f>SUM(AG101:AG105)</f>
        <v>13</v>
      </c>
      <c r="AH106" s="22">
        <f t="shared" ref="AH106:AI106" si="106">SUM(AH101:AH105)</f>
        <v>17</v>
      </c>
      <c r="AI106" s="22">
        <f t="shared" si="106"/>
        <v>20</v>
      </c>
      <c r="AJ106" s="22">
        <f>SUM(AJ101:AJ105)</f>
        <v>19</v>
      </c>
      <c r="AK106" s="22">
        <f t="shared" ref="AK106:AL106" si="107">SUM(AK101:AK105)</f>
        <v>21</v>
      </c>
      <c r="AL106" s="22">
        <f t="shared" si="107"/>
        <v>15</v>
      </c>
      <c r="AM106" s="22">
        <f>SUM(AM101:AM105)</f>
        <v>12</v>
      </c>
      <c r="AN106" s="22">
        <f t="shared" ref="AN106:AO106" si="108">SUM(AN101:AN105)</f>
        <v>103</v>
      </c>
      <c r="AO106" s="22">
        <f t="shared" si="108"/>
        <v>16</v>
      </c>
      <c r="AP106" s="22">
        <f>SUM(AP101:AP105)</f>
        <v>11</v>
      </c>
      <c r="AQ106" s="22">
        <f t="shared" ref="AQ106:AR106" si="109">SUM(AQ101:AQ105)</f>
        <v>17</v>
      </c>
      <c r="AR106" s="22">
        <f t="shared" si="109"/>
        <v>22</v>
      </c>
    </row>
    <row r="107" spans="1:44" ht="30" x14ac:dyDescent="0.25">
      <c r="A107" s="16">
        <v>101</v>
      </c>
      <c r="B107" s="9" t="s">
        <v>37</v>
      </c>
      <c r="C107" s="72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</row>
    <row r="108" spans="1:44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  <c r="AG108" s="16">
        <v>280</v>
      </c>
      <c r="AH108" s="16">
        <v>271</v>
      </c>
      <c r="AI108" s="16">
        <v>276</v>
      </c>
      <c r="AJ108" s="16">
        <v>215</v>
      </c>
      <c r="AK108" s="16">
        <v>234</v>
      </c>
      <c r="AL108" s="16">
        <v>213</v>
      </c>
      <c r="AM108" s="16">
        <v>301</v>
      </c>
      <c r="AN108" s="16">
        <v>399</v>
      </c>
      <c r="AO108" s="16">
        <v>336</v>
      </c>
      <c r="AP108" s="16">
        <v>242</v>
      </c>
      <c r="AQ108" s="16">
        <v>198</v>
      </c>
      <c r="AR108" s="16">
        <v>418</v>
      </c>
    </row>
    <row r="109" spans="1:44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  <c r="AG109" s="16">
        <v>126</v>
      </c>
      <c r="AH109" s="16">
        <v>128</v>
      </c>
      <c r="AI109" s="16">
        <v>124</v>
      </c>
      <c r="AJ109" s="16">
        <v>122</v>
      </c>
      <c r="AK109" s="16">
        <v>81</v>
      </c>
      <c r="AL109" s="16">
        <v>66</v>
      </c>
      <c r="AM109" s="16">
        <v>113</v>
      </c>
      <c r="AN109" s="16">
        <v>101</v>
      </c>
      <c r="AO109" s="16">
        <v>115</v>
      </c>
      <c r="AP109" s="16">
        <v>103</v>
      </c>
      <c r="AQ109" s="16">
        <v>116</v>
      </c>
      <c r="AR109" s="16">
        <v>228</v>
      </c>
    </row>
    <row r="110" spans="1:44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  <c r="AG110" s="16">
        <v>9</v>
      </c>
      <c r="AH110" s="16">
        <v>17</v>
      </c>
      <c r="AI110" s="16">
        <v>15</v>
      </c>
      <c r="AJ110" s="16">
        <v>8</v>
      </c>
      <c r="AK110" s="16">
        <v>16</v>
      </c>
      <c r="AL110" s="16">
        <v>15</v>
      </c>
      <c r="AM110" s="16">
        <v>12</v>
      </c>
      <c r="AN110" s="16">
        <v>9</v>
      </c>
      <c r="AO110" s="16">
        <v>24</v>
      </c>
      <c r="AP110" s="16">
        <v>8</v>
      </c>
      <c r="AQ110" s="16">
        <v>11</v>
      </c>
      <c r="AR110" s="16">
        <v>15</v>
      </c>
    </row>
    <row r="111" spans="1:44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  <c r="AG111" s="16">
        <v>0</v>
      </c>
      <c r="AH111" s="16">
        <v>0</v>
      </c>
      <c r="AI111" s="16">
        <v>2</v>
      </c>
      <c r="AJ111" s="16">
        <v>1</v>
      </c>
      <c r="AK111" s="16">
        <v>1</v>
      </c>
      <c r="AL111" s="16">
        <v>1</v>
      </c>
      <c r="AM111" s="16">
        <v>1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</row>
    <row r="112" spans="1:44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</row>
    <row r="113" spans="1:44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110">SUM(D108:D112)</f>
        <v>172</v>
      </c>
      <c r="E113" s="12">
        <f t="shared" si="110"/>
        <v>225</v>
      </c>
      <c r="F113" s="12">
        <f t="shared" si="110"/>
        <v>215</v>
      </c>
      <c r="G113" s="12">
        <f t="shared" si="110"/>
        <v>222</v>
      </c>
      <c r="H113" s="12">
        <f t="shared" si="110"/>
        <v>370</v>
      </c>
      <c r="I113" s="12">
        <f t="shared" si="110"/>
        <v>656</v>
      </c>
      <c r="J113" s="12">
        <f t="shared" si="110"/>
        <v>347</v>
      </c>
      <c r="K113" s="12">
        <f t="shared" si="110"/>
        <v>291</v>
      </c>
      <c r="L113" s="12">
        <f t="shared" si="110"/>
        <v>364</v>
      </c>
      <c r="M113" s="12">
        <f t="shared" si="110"/>
        <v>284</v>
      </c>
      <c r="N113" s="12">
        <f t="shared" si="110"/>
        <v>220</v>
      </c>
      <c r="O113" s="12">
        <f t="shared" si="110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111">SUM(S108:S112)</f>
        <v>541</v>
      </c>
      <c r="T113" s="22">
        <f t="shared" si="111"/>
        <v>475</v>
      </c>
      <c r="U113" s="22">
        <f>SUM(U108:U112)</f>
        <v>433</v>
      </c>
      <c r="V113" s="22">
        <f t="shared" ref="V113:W113" si="112">SUM(V108:V112)</f>
        <v>405</v>
      </c>
      <c r="W113" s="22">
        <f t="shared" si="112"/>
        <v>350</v>
      </c>
      <c r="X113" s="22">
        <f>SUM(X108:X112)</f>
        <v>319</v>
      </c>
      <c r="Y113" s="22">
        <f t="shared" ref="Y113:Z113" si="113">SUM(Y108:Y112)</f>
        <v>286</v>
      </c>
      <c r="Z113" s="22">
        <f t="shared" si="113"/>
        <v>256</v>
      </c>
      <c r="AA113" s="22">
        <f>SUM(AA108:AA112)</f>
        <v>351</v>
      </c>
      <c r="AB113" s="22">
        <f t="shared" ref="AB113:AC113" si="114">SUM(AB108:AB112)</f>
        <v>396</v>
      </c>
      <c r="AC113" s="22">
        <f t="shared" si="114"/>
        <v>407</v>
      </c>
      <c r="AD113" s="22">
        <f>SUM(AD108:AD112)</f>
        <v>514</v>
      </c>
      <c r="AE113" s="22">
        <f t="shared" ref="AE113:AF113" si="115">SUM(AE108:AE112)</f>
        <v>571</v>
      </c>
      <c r="AF113" s="22">
        <f t="shared" si="115"/>
        <v>522</v>
      </c>
      <c r="AG113" s="22">
        <f>SUM(AG108:AG112)</f>
        <v>415</v>
      </c>
      <c r="AH113" s="22">
        <f t="shared" ref="AH113:AI113" si="116">SUM(AH108:AH112)</f>
        <v>416</v>
      </c>
      <c r="AI113" s="22">
        <f t="shared" si="116"/>
        <v>417</v>
      </c>
      <c r="AJ113" s="22">
        <f>SUM(AJ108:AJ112)</f>
        <v>346</v>
      </c>
      <c r="AK113" s="22">
        <f t="shared" ref="AK113:AL113" si="117">SUM(AK108:AK112)</f>
        <v>332</v>
      </c>
      <c r="AL113" s="22">
        <f t="shared" si="117"/>
        <v>295</v>
      </c>
      <c r="AM113" s="22">
        <f>SUM(AM108:AM112)</f>
        <v>427</v>
      </c>
      <c r="AN113" s="22">
        <f t="shared" ref="AN113:AO113" si="118">SUM(AN108:AN112)</f>
        <v>509</v>
      </c>
      <c r="AO113" s="22">
        <f t="shared" si="118"/>
        <v>475</v>
      </c>
      <c r="AP113" s="22">
        <f>SUM(AP108:AP112)</f>
        <v>353</v>
      </c>
      <c r="AQ113" s="22">
        <f t="shared" ref="AQ113:AR113" si="119">SUM(AQ108:AQ112)</f>
        <v>325</v>
      </c>
      <c r="AR113" s="22">
        <f t="shared" si="119"/>
        <v>661</v>
      </c>
    </row>
    <row r="114" spans="1:44" ht="30" x14ac:dyDescent="0.25">
      <c r="A114" s="16">
        <v>108</v>
      </c>
      <c r="B114" s="9" t="s">
        <v>52</v>
      </c>
      <c r="C114" s="72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4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</row>
    <row r="115" spans="1:44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  <c r="AG115" s="16">
        <v>8</v>
      </c>
      <c r="AH115" s="16">
        <v>12</v>
      </c>
      <c r="AI115" s="16">
        <v>8</v>
      </c>
      <c r="AJ115" s="16">
        <v>9</v>
      </c>
      <c r="AK115" s="16">
        <v>6</v>
      </c>
      <c r="AL115" s="16">
        <v>13</v>
      </c>
      <c r="AM115" s="16">
        <v>14</v>
      </c>
      <c r="AN115" s="16">
        <v>14</v>
      </c>
      <c r="AO115" s="16">
        <v>17</v>
      </c>
      <c r="AP115" s="16">
        <v>6</v>
      </c>
      <c r="AQ115" s="16">
        <v>12</v>
      </c>
      <c r="AR115" s="16">
        <v>10</v>
      </c>
    </row>
    <row r="116" spans="1:44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  <c r="AG116" s="16">
        <v>4</v>
      </c>
      <c r="AH116" s="16">
        <v>10</v>
      </c>
      <c r="AI116" s="16">
        <v>7</v>
      </c>
      <c r="AJ116" s="16">
        <v>10</v>
      </c>
      <c r="AK116" s="16">
        <v>4</v>
      </c>
      <c r="AL116" s="16">
        <v>4</v>
      </c>
      <c r="AM116" s="16">
        <v>3</v>
      </c>
      <c r="AN116" s="16">
        <v>7</v>
      </c>
      <c r="AO116" s="16">
        <v>3</v>
      </c>
      <c r="AP116" s="16">
        <v>2</v>
      </c>
      <c r="AQ116" s="16">
        <v>2</v>
      </c>
      <c r="AR116" s="16">
        <v>7</v>
      </c>
    </row>
    <row r="117" spans="1:44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1</v>
      </c>
      <c r="AJ117" s="16">
        <v>0</v>
      </c>
      <c r="AK117" s="16">
        <v>2</v>
      </c>
      <c r="AL117" s="16">
        <v>1</v>
      </c>
      <c r="AM117" s="16">
        <v>1</v>
      </c>
      <c r="AN117" s="16">
        <v>1</v>
      </c>
      <c r="AO117" s="16">
        <v>2</v>
      </c>
      <c r="AP117" s="16">
        <v>0</v>
      </c>
      <c r="AQ117" s="16">
        <v>0</v>
      </c>
      <c r="AR117" s="16">
        <v>0</v>
      </c>
    </row>
    <row r="118" spans="1:44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</row>
    <row r="119" spans="1:44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</row>
    <row r="120" spans="1:44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120">SUM(D115:D119)</f>
        <v>7</v>
      </c>
      <c r="E120" s="12">
        <f t="shared" si="120"/>
        <v>10</v>
      </c>
      <c r="F120" s="12">
        <f t="shared" si="120"/>
        <v>10</v>
      </c>
      <c r="G120" s="12">
        <f t="shared" si="120"/>
        <v>6</v>
      </c>
      <c r="H120" s="12">
        <f t="shared" si="120"/>
        <v>8</v>
      </c>
      <c r="I120" s="12">
        <f t="shared" si="120"/>
        <v>11</v>
      </c>
      <c r="J120" s="12">
        <f t="shared" si="120"/>
        <v>23</v>
      </c>
      <c r="K120" s="12">
        <f t="shared" si="120"/>
        <v>14</v>
      </c>
      <c r="L120" s="12">
        <f t="shared" si="120"/>
        <v>12</v>
      </c>
      <c r="M120" s="12">
        <f t="shared" si="120"/>
        <v>8</v>
      </c>
      <c r="N120" s="12">
        <f t="shared" si="120"/>
        <v>20</v>
      </c>
      <c r="O120" s="12">
        <f>SUM(O115:O119)</f>
        <v>29</v>
      </c>
      <c r="P120" s="12">
        <f t="shared" ref="P120:Q120" si="121">SUM(P115:P119)</f>
        <v>22</v>
      </c>
      <c r="Q120" s="12">
        <f t="shared" si="121"/>
        <v>8</v>
      </c>
      <c r="R120" s="22">
        <f>SUM(R115:R119)</f>
        <v>12</v>
      </c>
      <c r="S120" s="22">
        <f t="shared" ref="S120:T120" si="122">SUM(S115:S119)</f>
        <v>15</v>
      </c>
      <c r="T120" s="22">
        <f t="shared" si="122"/>
        <v>12</v>
      </c>
      <c r="U120" s="22">
        <f>SUM(U115:U119)</f>
        <v>13</v>
      </c>
      <c r="V120" s="22">
        <f t="shared" ref="V120:W120" si="123">SUM(V115:V119)</f>
        <v>24</v>
      </c>
      <c r="W120" s="22">
        <f t="shared" si="123"/>
        <v>11</v>
      </c>
      <c r="X120" s="22">
        <f>SUM(X115:X119)</f>
        <v>12</v>
      </c>
      <c r="Y120" s="22">
        <f t="shared" ref="Y120:Z120" si="124">SUM(Y115:Y119)</f>
        <v>7</v>
      </c>
      <c r="Z120" s="22">
        <f t="shared" si="124"/>
        <v>13</v>
      </c>
      <c r="AA120" s="22">
        <f>SUM(AA115:AA119)</f>
        <v>13</v>
      </c>
      <c r="AB120" s="22">
        <f t="shared" ref="AB120:AC120" si="125">SUM(AB115:AB119)</f>
        <v>8</v>
      </c>
      <c r="AC120" s="22">
        <f t="shared" si="125"/>
        <v>18</v>
      </c>
      <c r="AD120" s="22">
        <f>SUM(AD115:AD119)</f>
        <v>20</v>
      </c>
      <c r="AE120" s="22">
        <f t="shared" ref="AE120:AF120" si="126">SUM(AE115:AE119)</f>
        <v>5</v>
      </c>
      <c r="AF120" s="22">
        <f t="shared" si="126"/>
        <v>11</v>
      </c>
      <c r="AG120" s="22">
        <f>SUM(AG115:AG119)</f>
        <v>12</v>
      </c>
      <c r="AH120" s="22">
        <f t="shared" ref="AH120:AI120" si="127">SUM(AH115:AH119)</f>
        <v>22</v>
      </c>
      <c r="AI120" s="22">
        <f t="shared" si="127"/>
        <v>16</v>
      </c>
      <c r="AJ120" s="22">
        <f>SUM(AJ115:AJ119)</f>
        <v>19</v>
      </c>
      <c r="AK120" s="22">
        <f t="shared" ref="AK120:AL120" si="128">SUM(AK115:AK119)</f>
        <v>12</v>
      </c>
      <c r="AL120" s="22">
        <f t="shared" si="128"/>
        <v>18</v>
      </c>
      <c r="AM120" s="22">
        <f>SUM(AM115:AM119)</f>
        <v>18</v>
      </c>
      <c r="AN120" s="22">
        <f t="shared" ref="AN120:AO120" si="129">SUM(AN115:AN119)</f>
        <v>22</v>
      </c>
      <c r="AO120" s="22">
        <f t="shared" si="129"/>
        <v>22</v>
      </c>
      <c r="AP120" s="22">
        <f>SUM(AP115:AP119)</f>
        <v>8</v>
      </c>
      <c r="AQ120" s="22">
        <f t="shared" ref="AQ120:AR120" si="130">SUM(AQ115:AQ119)</f>
        <v>14</v>
      </c>
      <c r="AR120" s="22">
        <f t="shared" si="130"/>
        <v>17</v>
      </c>
    </row>
    <row r="121" spans="1:44" ht="30" x14ac:dyDescent="0.25">
      <c r="A121" s="16">
        <v>115</v>
      </c>
      <c r="B121" s="9" t="s">
        <v>77</v>
      </c>
      <c r="C121" s="72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4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</row>
    <row r="122" spans="1:44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  <c r="AP122" s="50" t="s">
        <v>69</v>
      </c>
      <c r="AQ122" s="50" t="s">
        <v>69</v>
      </c>
      <c r="AR122" s="50" t="s">
        <v>69</v>
      </c>
    </row>
    <row r="123" spans="1:44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  <c r="AG123" s="26">
        <v>3491</v>
      </c>
      <c r="AH123" s="26">
        <v>3574</v>
      </c>
      <c r="AI123" s="26">
        <v>3510</v>
      </c>
      <c r="AJ123" s="26">
        <v>3484</v>
      </c>
      <c r="AK123" s="26">
        <v>3514</v>
      </c>
      <c r="AL123" s="26">
        <v>3414</v>
      </c>
      <c r="AM123" s="26">
        <v>3476</v>
      </c>
      <c r="AN123" s="26">
        <v>3620</v>
      </c>
      <c r="AO123" s="26">
        <f>3625</f>
        <v>3625</v>
      </c>
      <c r="AP123" s="26">
        <v>3560</v>
      </c>
      <c r="AQ123" s="26">
        <v>3604</v>
      </c>
      <c r="AR123" s="26">
        <v>3462</v>
      </c>
    </row>
    <row r="124" spans="1:44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  <c r="AP124" s="50" t="s">
        <v>69</v>
      </c>
      <c r="AQ124" s="50" t="s">
        <v>69</v>
      </c>
      <c r="AR124" s="50" t="s">
        <v>69</v>
      </c>
    </row>
    <row r="125" spans="1:44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  <c r="AP125" s="50" t="s">
        <v>69</v>
      </c>
      <c r="AQ125" s="50" t="s">
        <v>69</v>
      </c>
      <c r="AR125" s="50" t="s">
        <v>69</v>
      </c>
    </row>
    <row r="126" spans="1:44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  <c r="AP126" s="50" t="s">
        <v>69</v>
      </c>
      <c r="AQ126" s="50" t="s">
        <v>69</v>
      </c>
      <c r="AR126" s="50" t="s">
        <v>69</v>
      </c>
    </row>
    <row r="127" spans="1:44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131">SUM(D122:D126)</f>
        <v>2895</v>
      </c>
      <c r="E127" s="14">
        <f t="shared" si="131"/>
        <v>2930</v>
      </c>
      <c r="F127" s="14">
        <f t="shared" si="131"/>
        <v>2989</v>
      </c>
      <c r="G127" s="14">
        <f t="shared" si="131"/>
        <v>3071</v>
      </c>
      <c r="H127" s="14">
        <f t="shared" si="131"/>
        <v>3910</v>
      </c>
      <c r="I127" s="14">
        <f t="shared" si="131"/>
        <v>2818</v>
      </c>
      <c r="J127" s="14">
        <f t="shared" si="131"/>
        <v>3108</v>
      </c>
      <c r="K127" s="14">
        <f t="shared" si="131"/>
        <v>3135</v>
      </c>
      <c r="L127" s="14">
        <f t="shared" si="131"/>
        <v>3194</v>
      </c>
      <c r="M127" s="14">
        <f t="shared" si="131"/>
        <v>3168</v>
      </c>
      <c r="N127" s="14">
        <f t="shared" si="131"/>
        <v>3093</v>
      </c>
      <c r="O127" s="14">
        <f t="shared" si="131"/>
        <v>3191</v>
      </c>
      <c r="P127" s="14">
        <f t="shared" si="131"/>
        <v>3273</v>
      </c>
      <c r="Q127" s="14">
        <f t="shared" si="131"/>
        <v>3348</v>
      </c>
      <c r="R127" s="14">
        <f t="shared" si="131"/>
        <v>3309</v>
      </c>
      <c r="S127" s="14">
        <f t="shared" si="131"/>
        <v>3458</v>
      </c>
      <c r="T127" s="14">
        <f t="shared" si="131"/>
        <v>3240</v>
      </c>
      <c r="U127" s="14">
        <f t="shared" si="131"/>
        <v>3354</v>
      </c>
      <c r="V127" s="14">
        <f t="shared" si="131"/>
        <v>3357</v>
      </c>
      <c r="W127" s="14">
        <f t="shared" si="131"/>
        <v>3359</v>
      </c>
      <c r="X127" s="14">
        <f>SUM(X123)</f>
        <v>3357</v>
      </c>
      <c r="Y127" s="14">
        <f t="shared" ref="Y127:Z127" si="132">SUM(Y123)</f>
        <v>3407</v>
      </c>
      <c r="Z127" s="14">
        <f t="shared" si="132"/>
        <v>3414</v>
      </c>
      <c r="AA127" s="14">
        <f t="shared" ref="AA127:AR127" si="133">SUM(AA122:AA126)</f>
        <v>3499</v>
      </c>
      <c r="AB127" s="14">
        <f t="shared" si="133"/>
        <v>3631</v>
      </c>
      <c r="AC127" s="14">
        <f t="shared" si="133"/>
        <v>3638</v>
      </c>
      <c r="AD127" s="14">
        <f t="shared" si="133"/>
        <v>3645</v>
      </c>
      <c r="AE127" s="14">
        <f t="shared" si="133"/>
        <v>3721</v>
      </c>
      <c r="AF127" s="14">
        <f t="shared" si="133"/>
        <v>3563</v>
      </c>
      <c r="AG127" s="14">
        <f t="shared" si="133"/>
        <v>3491</v>
      </c>
      <c r="AH127" s="14">
        <f t="shared" si="133"/>
        <v>3574</v>
      </c>
      <c r="AI127" s="14">
        <f t="shared" si="133"/>
        <v>3510</v>
      </c>
      <c r="AJ127" s="14">
        <f t="shared" si="133"/>
        <v>3484</v>
      </c>
      <c r="AK127" s="14">
        <f t="shared" si="133"/>
        <v>3514</v>
      </c>
      <c r="AL127" s="14">
        <f t="shared" si="133"/>
        <v>3414</v>
      </c>
      <c r="AM127" s="14">
        <f t="shared" si="133"/>
        <v>3476</v>
      </c>
      <c r="AN127" s="14">
        <f t="shared" si="133"/>
        <v>3620</v>
      </c>
      <c r="AO127" s="14">
        <f t="shared" si="133"/>
        <v>3625</v>
      </c>
      <c r="AP127" s="14">
        <f t="shared" si="133"/>
        <v>3560</v>
      </c>
      <c r="AQ127" s="14">
        <f t="shared" si="133"/>
        <v>3604</v>
      </c>
      <c r="AR127" s="14">
        <f t="shared" si="133"/>
        <v>3462</v>
      </c>
    </row>
    <row r="128" spans="1:44" ht="30" x14ac:dyDescent="0.25">
      <c r="A128" s="16">
        <v>122</v>
      </c>
      <c r="B128" s="9" t="s">
        <v>48</v>
      </c>
      <c r="C128" s="72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4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</row>
    <row r="129" spans="1:44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  <c r="AP129" s="50" t="s">
        <v>69</v>
      </c>
      <c r="AQ129" s="50" t="s">
        <v>69</v>
      </c>
      <c r="AR129" s="50" t="s">
        <v>69</v>
      </c>
    </row>
    <row r="130" spans="1:44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  <c r="AG130" s="26">
        <v>181</v>
      </c>
      <c r="AH130" s="26">
        <v>141</v>
      </c>
      <c r="AI130" s="26">
        <v>156</v>
      </c>
      <c r="AJ130" s="26">
        <v>129</v>
      </c>
      <c r="AK130" s="26">
        <v>150</v>
      </c>
      <c r="AL130" s="26">
        <v>126</v>
      </c>
      <c r="AM130" s="26">
        <v>125</v>
      </c>
      <c r="AN130" s="26">
        <v>155</v>
      </c>
      <c r="AO130" s="26">
        <v>146</v>
      </c>
      <c r="AP130" s="26">
        <v>132</v>
      </c>
      <c r="AQ130" s="26">
        <v>140</v>
      </c>
      <c r="AR130" s="26">
        <v>253</v>
      </c>
    </row>
    <row r="131" spans="1:44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  <c r="AP131" s="50" t="s">
        <v>69</v>
      </c>
      <c r="AQ131" s="50" t="s">
        <v>69</v>
      </c>
      <c r="AR131" s="50" t="s">
        <v>69</v>
      </c>
    </row>
    <row r="132" spans="1:44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  <c r="AP132" s="50" t="s">
        <v>69</v>
      </c>
      <c r="AQ132" s="50" t="s">
        <v>69</v>
      </c>
      <c r="AR132" s="50" t="s">
        <v>69</v>
      </c>
    </row>
    <row r="133" spans="1:44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  <c r="AP133" s="50" t="s">
        <v>69</v>
      </c>
      <c r="AQ133" s="50" t="s">
        <v>69</v>
      </c>
      <c r="AR133" s="50" t="s">
        <v>69</v>
      </c>
    </row>
    <row r="134" spans="1:44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134">SUM(D129:D133)</f>
        <v>89</v>
      </c>
      <c r="E134" s="12">
        <f t="shared" si="134"/>
        <v>75</v>
      </c>
      <c r="F134" s="12">
        <f t="shared" si="134"/>
        <v>112</v>
      </c>
      <c r="G134" s="12">
        <f t="shared" si="134"/>
        <v>125</v>
      </c>
      <c r="H134" s="12">
        <f t="shared" si="134"/>
        <v>782</v>
      </c>
      <c r="I134" s="12">
        <f t="shared" si="134"/>
        <v>99</v>
      </c>
      <c r="J134" s="12">
        <f t="shared" si="134"/>
        <v>96</v>
      </c>
      <c r="K134" s="12">
        <f t="shared" si="134"/>
        <v>149</v>
      </c>
      <c r="L134" s="12">
        <f t="shared" si="134"/>
        <v>157</v>
      </c>
      <c r="M134" s="12">
        <f t="shared" si="134"/>
        <v>209</v>
      </c>
      <c r="N134" s="12">
        <f t="shared" si="134"/>
        <v>168</v>
      </c>
      <c r="O134" s="14">
        <f t="shared" si="134"/>
        <v>115</v>
      </c>
      <c r="P134" s="14">
        <f t="shared" si="134"/>
        <v>98</v>
      </c>
      <c r="Q134" s="14">
        <f t="shared" si="134"/>
        <v>85</v>
      </c>
      <c r="R134" s="14">
        <f t="shared" si="134"/>
        <v>152</v>
      </c>
      <c r="S134" s="14">
        <f t="shared" si="134"/>
        <v>110</v>
      </c>
      <c r="T134" s="14">
        <f t="shared" si="134"/>
        <v>369</v>
      </c>
      <c r="U134" s="14">
        <f t="shared" si="134"/>
        <v>163</v>
      </c>
      <c r="V134" s="14">
        <f t="shared" si="134"/>
        <v>172</v>
      </c>
      <c r="W134" s="14">
        <f t="shared" si="134"/>
        <v>163</v>
      </c>
      <c r="X134" s="14">
        <f t="shared" ref="X134:AR134" si="135">SUM(X129:X133)</f>
        <v>160</v>
      </c>
      <c r="Y134" s="14">
        <f t="shared" si="135"/>
        <v>134</v>
      </c>
      <c r="Z134" s="14">
        <f t="shared" si="135"/>
        <v>126</v>
      </c>
      <c r="AA134" s="14">
        <f t="shared" si="135"/>
        <v>134</v>
      </c>
      <c r="AB134" s="14">
        <f t="shared" si="135"/>
        <v>113</v>
      </c>
      <c r="AC134" s="14">
        <f t="shared" si="135"/>
        <v>153</v>
      </c>
      <c r="AD134" s="14">
        <f t="shared" si="135"/>
        <v>204</v>
      </c>
      <c r="AE134" s="14">
        <f t="shared" si="135"/>
        <v>151</v>
      </c>
      <c r="AF134" s="14">
        <f t="shared" si="135"/>
        <v>282</v>
      </c>
      <c r="AG134" s="14">
        <f t="shared" si="135"/>
        <v>181</v>
      </c>
      <c r="AH134" s="14">
        <f t="shared" si="135"/>
        <v>141</v>
      </c>
      <c r="AI134" s="14">
        <f t="shared" si="135"/>
        <v>156</v>
      </c>
      <c r="AJ134" s="14">
        <f t="shared" si="135"/>
        <v>129</v>
      </c>
      <c r="AK134" s="14">
        <f t="shared" si="135"/>
        <v>150</v>
      </c>
      <c r="AL134" s="14">
        <f t="shared" si="135"/>
        <v>126</v>
      </c>
      <c r="AM134" s="14">
        <f t="shared" si="135"/>
        <v>125</v>
      </c>
      <c r="AN134" s="14">
        <f t="shared" si="135"/>
        <v>155</v>
      </c>
      <c r="AO134" s="14">
        <f t="shared" si="135"/>
        <v>146</v>
      </c>
      <c r="AP134" s="14">
        <f t="shared" si="135"/>
        <v>132</v>
      </c>
      <c r="AQ134" s="14">
        <f t="shared" si="135"/>
        <v>140</v>
      </c>
      <c r="AR134" s="14">
        <f t="shared" si="135"/>
        <v>253</v>
      </c>
    </row>
    <row r="135" spans="1:44" ht="30" x14ac:dyDescent="0.25">
      <c r="A135" s="16">
        <v>129</v>
      </c>
      <c r="B135" s="9" t="s">
        <v>68</v>
      </c>
      <c r="C135" s="72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4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</row>
    <row r="136" spans="1:44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  <c r="AP136" s="50" t="s">
        <v>69</v>
      </c>
      <c r="AQ136" s="50" t="s">
        <v>69</v>
      </c>
      <c r="AR136" s="50" t="s">
        <v>69</v>
      </c>
    </row>
    <row r="137" spans="1:44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  <c r="AG137" s="26">
        <v>109</v>
      </c>
      <c r="AH137" s="26">
        <v>224</v>
      </c>
      <c r="AI137" s="26">
        <v>92</v>
      </c>
      <c r="AJ137" s="26">
        <v>103</v>
      </c>
      <c r="AK137" s="26">
        <v>180</v>
      </c>
      <c r="AL137" s="26">
        <v>133</v>
      </c>
      <c r="AM137" s="26">
        <v>119</v>
      </c>
      <c r="AN137" s="26">
        <v>299</v>
      </c>
      <c r="AO137" s="26">
        <v>151</v>
      </c>
      <c r="AP137" s="26">
        <v>67</v>
      </c>
      <c r="AQ137" s="26">
        <v>184</v>
      </c>
      <c r="AR137" s="26">
        <v>111</v>
      </c>
    </row>
    <row r="138" spans="1:44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  <c r="AP138" s="50" t="s">
        <v>69</v>
      </c>
      <c r="AQ138" s="50" t="s">
        <v>69</v>
      </c>
      <c r="AR138" s="50" t="s">
        <v>69</v>
      </c>
    </row>
    <row r="139" spans="1:44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  <c r="AP139" s="50" t="s">
        <v>69</v>
      </c>
      <c r="AQ139" s="50" t="s">
        <v>69</v>
      </c>
      <c r="AR139" s="50" t="s">
        <v>69</v>
      </c>
    </row>
    <row r="140" spans="1:44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  <c r="AP140" s="50" t="s">
        <v>69</v>
      </c>
      <c r="AQ140" s="50" t="s">
        <v>69</v>
      </c>
      <c r="AR140" s="50" t="s">
        <v>69</v>
      </c>
    </row>
    <row r="141" spans="1:44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136">SUM(D136:D140)</f>
        <v>232</v>
      </c>
      <c r="E141" s="12">
        <f t="shared" si="136"/>
        <v>89</v>
      </c>
      <c r="F141" s="12">
        <f t="shared" si="136"/>
        <v>171</v>
      </c>
      <c r="G141" s="12">
        <f t="shared" si="136"/>
        <v>207</v>
      </c>
      <c r="H141" s="12">
        <f t="shared" si="136"/>
        <v>246</v>
      </c>
      <c r="I141" s="12">
        <f t="shared" si="136"/>
        <v>301</v>
      </c>
      <c r="J141" s="12">
        <f t="shared" si="136"/>
        <v>384</v>
      </c>
      <c r="K141" s="12">
        <f t="shared" si="136"/>
        <v>179</v>
      </c>
      <c r="L141" s="12">
        <f t="shared" si="136"/>
        <v>216</v>
      </c>
      <c r="M141" s="12">
        <f t="shared" si="136"/>
        <v>165</v>
      </c>
      <c r="N141" s="12">
        <f t="shared" si="136"/>
        <v>110</v>
      </c>
      <c r="O141" s="14">
        <f t="shared" si="136"/>
        <v>214</v>
      </c>
      <c r="P141" s="14">
        <f t="shared" si="136"/>
        <v>180</v>
      </c>
      <c r="Q141" s="14">
        <f t="shared" si="136"/>
        <v>160</v>
      </c>
      <c r="R141" s="14">
        <f t="shared" si="136"/>
        <v>113</v>
      </c>
      <c r="S141" s="14">
        <f t="shared" si="136"/>
        <v>259</v>
      </c>
      <c r="T141" s="14">
        <f t="shared" si="136"/>
        <v>151</v>
      </c>
      <c r="U141" s="14">
        <f t="shared" si="136"/>
        <v>277</v>
      </c>
      <c r="V141" s="14">
        <f t="shared" si="136"/>
        <v>175</v>
      </c>
      <c r="W141" s="14">
        <f t="shared" si="136"/>
        <v>165</v>
      </c>
      <c r="X141" s="14">
        <f t="shared" ref="X141:AR141" si="137">SUM(X136:X140)</f>
        <v>158</v>
      </c>
      <c r="Y141" s="14">
        <f t="shared" si="137"/>
        <v>184</v>
      </c>
      <c r="Z141" s="14">
        <f t="shared" si="137"/>
        <v>133</v>
      </c>
      <c r="AA141" s="14">
        <f t="shared" si="137"/>
        <v>219</v>
      </c>
      <c r="AB141" s="14">
        <f t="shared" si="137"/>
        <v>245</v>
      </c>
      <c r="AC141" s="14">
        <f t="shared" si="137"/>
        <v>160</v>
      </c>
      <c r="AD141" s="14">
        <f t="shared" si="137"/>
        <v>211</v>
      </c>
      <c r="AE141" s="14">
        <f t="shared" si="137"/>
        <v>227</v>
      </c>
      <c r="AF141" s="14">
        <f t="shared" si="137"/>
        <v>124</v>
      </c>
      <c r="AG141" s="14">
        <f t="shared" si="137"/>
        <v>109</v>
      </c>
      <c r="AH141" s="14">
        <f t="shared" si="137"/>
        <v>224</v>
      </c>
      <c r="AI141" s="14">
        <f t="shared" si="137"/>
        <v>92</v>
      </c>
      <c r="AJ141" s="14">
        <f t="shared" si="137"/>
        <v>103</v>
      </c>
      <c r="AK141" s="14">
        <f t="shared" si="137"/>
        <v>180</v>
      </c>
      <c r="AL141" s="14">
        <f t="shared" si="137"/>
        <v>133</v>
      </c>
      <c r="AM141" s="14">
        <f t="shared" si="137"/>
        <v>119</v>
      </c>
      <c r="AN141" s="14">
        <f t="shared" si="137"/>
        <v>299</v>
      </c>
      <c r="AO141" s="14">
        <f t="shared" si="137"/>
        <v>151</v>
      </c>
      <c r="AP141" s="14">
        <f t="shared" si="137"/>
        <v>67</v>
      </c>
      <c r="AQ141" s="14">
        <f t="shared" si="137"/>
        <v>184</v>
      </c>
      <c r="AR141" s="14">
        <f t="shared" si="137"/>
        <v>111</v>
      </c>
    </row>
    <row r="142" spans="1:44" ht="30" x14ac:dyDescent="0.25">
      <c r="A142" s="16">
        <v>136</v>
      </c>
      <c r="B142" s="9" t="s">
        <v>63</v>
      </c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4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</row>
    <row r="143" spans="1:44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  <c r="AP143" s="16" t="s">
        <v>69</v>
      </c>
      <c r="AQ143" s="16" t="s">
        <v>69</v>
      </c>
      <c r="AR143" s="16" t="s">
        <v>69</v>
      </c>
    </row>
    <row r="144" spans="1:44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  <c r="AG144" s="16">
        <v>65</v>
      </c>
      <c r="AH144" s="16">
        <v>54</v>
      </c>
      <c r="AI144" s="16">
        <v>32</v>
      </c>
      <c r="AJ144" s="16">
        <v>29</v>
      </c>
      <c r="AK144" s="16">
        <v>12</v>
      </c>
      <c r="AL144" s="16">
        <v>16</v>
      </c>
      <c r="AM144" s="16">
        <v>16</v>
      </c>
      <c r="AN144" s="16">
        <v>18</v>
      </c>
      <c r="AO144" s="16">
        <v>11</v>
      </c>
      <c r="AP144" s="16">
        <v>16</v>
      </c>
      <c r="AQ144" s="16">
        <v>11</v>
      </c>
      <c r="AR144" s="16">
        <v>20</v>
      </c>
    </row>
    <row r="145" spans="1:44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</row>
    <row r="146" spans="1:44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  <c r="AP146" s="16" t="s">
        <v>69</v>
      </c>
      <c r="AQ146" s="16" t="s">
        <v>69</v>
      </c>
      <c r="AR146" s="16" t="s">
        <v>69</v>
      </c>
    </row>
    <row r="147" spans="1:44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  <c r="AP147" s="16" t="s">
        <v>69</v>
      </c>
      <c r="AQ147" s="16" t="s">
        <v>69</v>
      </c>
      <c r="AR147" s="16" t="s">
        <v>69</v>
      </c>
    </row>
    <row r="148" spans="1:44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138">SUM(D143:D147)</f>
        <v>3</v>
      </c>
      <c r="E148" s="14">
        <f t="shared" si="138"/>
        <v>8</v>
      </c>
      <c r="F148" s="14">
        <f t="shared" si="138"/>
        <v>5</v>
      </c>
      <c r="G148" s="14">
        <f t="shared" si="138"/>
        <v>7</v>
      </c>
      <c r="H148" s="14">
        <f t="shared" si="138"/>
        <v>7</v>
      </c>
      <c r="I148" s="14">
        <f t="shared" si="138"/>
        <v>17</v>
      </c>
      <c r="J148" s="14">
        <f t="shared" si="138"/>
        <v>14</v>
      </c>
      <c r="K148" s="14">
        <f t="shared" si="138"/>
        <v>17</v>
      </c>
      <c r="L148" s="14">
        <f t="shared" si="138"/>
        <v>18</v>
      </c>
      <c r="M148" s="14">
        <f t="shared" si="138"/>
        <v>22</v>
      </c>
      <c r="N148" s="14">
        <f t="shared" si="138"/>
        <v>96</v>
      </c>
      <c r="O148" s="22">
        <f>SUM(O144:O147)</f>
        <v>9</v>
      </c>
      <c r="P148" s="22">
        <f t="shared" ref="P148:W148" si="139">SUM(P144:P147)</f>
        <v>2</v>
      </c>
      <c r="Q148" s="22">
        <f t="shared" si="139"/>
        <v>8</v>
      </c>
      <c r="R148" s="22">
        <f t="shared" si="139"/>
        <v>11</v>
      </c>
      <c r="S148" s="22">
        <f t="shared" si="139"/>
        <v>14</v>
      </c>
      <c r="T148" s="22">
        <f t="shared" si="139"/>
        <v>16</v>
      </c>
      <c r="U148" s="22">
        <f t="shared" si="139"/>
        <v>17</v>
      </c>
      <c r="V148" s="22">
        <f t="shared" si="139"/>
        <v>30</v>
      </c>
      <c r="W148" s="22">
        <f t="shared" si="139"/>
        <v>37</v>
      </c>
      <c r="X148" s="22">
        <f t="shared" ref="X148:Z148" si="140">SUM(X144:X147)</f>
        <v>27</v>
      </c>
      <c r="Y148" s="22">
        <f t="shared" si="140"/>
        <v>8</v>
      </c>
      <c r="Z148" s="22">
        <f t="shared" si="140"/>
        <v>10</v>
      </c>
      <c r="AA148" s="22">
        <f>SUM(AA144:AA147)</f>
        <v>5</v>
      </c>
      <c r="AB148" s="22">
        <f t="shared" ref="AB148:AC148" si="141">SUM(AB144:AB147)</f>
        <v>15</v>
      </c>
      <c r="AC148" s="22">
        <f t="shared" si="141"/>
        <v>9</v>
      </c>
      <c r="AD148" s="22">
        <f>SUM(AD144:AD147)</f>
        <v>9</v>
      </c>
      <c r="AE148" s="22">
        <f t="shared" ref="AE148:AF148" si="142">SUM(AE144:AE147)</f>
        <v>27</v>
      </c>
      <c r="AF148" s="22">
        <f t="shared" si="142"/>
        <v>23</v>
      </c>
      <c r="AG148" s="22">
        <f>SUM(AG144:AG147)</f>
        <v>65</v>
      </c>
      <c r="AH148" s="22">
        <f t="shared" ref="AH148:AI148" si="143">SUM(AH144:AH147)</f>
        <v>54</v>
      </c>
      <c r="AI148" s="22">
        <f t="shared" si="143"/>
        <v>32</v>
      </c>
      <c r="AJ148" s="22">
        <f>SUM(AJ144:AJ147)</f>
        <v>29</v>
      </c>
      <c r="AK148" s="22">
        <f t="shared" ref="AK148:AL148" si="144">SUM(AK144:AK147)</f>
        <v>12</v>
      </c>
      <c r="AL148" s="22">
        <f t="shared" si="144"/>
        <v>16</v>
      </c>
      <c r="AM148" s="22">
        <f>SUM(AM144:AM147)</f>
        <v>16</v>
      </c>
      <c r="AN148" s="22">
        <f t="shared" ref="AN148:AO148" si="145">SUM(AN144:AN147)</f>
        <v>18</v>
      </c>
      <c r="AO148" s="22">
        <f t="shared" si="145"/>
        <v>11</v>
      </c>
      <c r="AP148" s="22">
        <f>SUM(AP144:AP147)</f>
        <v>16</v>
      </c>
      <c r="AQ148" s="22">
        <f t="shared" ref="AQ148:AR148" si="146">SUM(AQ144:AQ147)</f>
        <v>11</v>
      </c>
      <c r="AR148" s="22">
        <f t="shared" si="146"/>
        <v>20</v>
      </c>
    </row>
    <row r="149" spans="1:44" ht="30" x14ac:dyDescent="0.25">
      <c r="A149" s="16">
        <v>143</v>
      </c>
      <c r="B149" s="9" t="s">
        <v>64</v>
      </c>
      <c r="C149" s="72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4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</row>
    <row r="150" spans="1:44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  <c r="AP150" s="16" t="s">
        <v>69</v>
      </c>
      <c r="AQ150" s="16" t="s">
        <v>69</v>
      </c>
      <c r="AR150" s="16" t="s">
        <v>69</v>
      </c>
    </row>
    <row r="151" spans="1:44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  <c r="AG151" s="16">
        <v>65</v>
      </c>
      <c r="AH151" s="16">
        <v>63</v>
      </c>
      <c r="AI151" s="16">
        <v>44</v>
      </c>
      <c r="AJ151" s="16">
        <v>42</v>
      </c>
      <c r="AK151" s="16">
        <v>27</v>
      </c>
      <c r="AL151" s="16">
        <v>19</v>
      </c>
      <c r="AM151" s="16">
        <v>43</v>
      </c>
      <c r="AN151" s="16">
        <v>58</v>
      </c>
      <c r="AO151" s="16">
        <v>40</v>
      </c>
      <c r="AP151" s="16">
        <v>35</v>
      </c>
      <c r="AQ151" s="16">
        <v>50</v>
      </c>
      <c r="AR151" s="16">
        <v>148</v>
      </c>
    </row>
    <row r="152" spans="1:44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</row>
    <row r="153" spans="1:44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  <c r="AP153" s="16" t="s">
        <v>69</v>
      </c>
      <c r="AQ153" s="16" t="s">
        <v>69</v>
      </c>
      <c r="AR153" s="16" t="s">
        <v>69</v>
      </c>
    </row>
    <row r="154" spans="1:44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  <c r="AP154" s="16" t="s">
        <v>69</v>
      </c>
      <c r="AQ154" s="16" t="s">
        <v>69</v>
      </c>
      <c r="AR154" s="16" t="s">
        <v>69</v>
      </c>
    </row>
    <row r="155" spans="1:44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147">SUM(D150:D154)</f>
        <v>28</v>
      </c>
      <c r="E155" s="14">
        <f t="shared" si="147"/>
        <v>44</v>
      </c>
      <c r="F155" s="14">
        <f t="shared" si="147"/>
        <v>102</v>
      </c>
      <c r="G155" s="14">
        <f t="shared" si="147"/>
        <v>107</v>
      </c>
      <c r="H155" s="14">
        <f t="shared" si="147"/>
        <v>147</v>
      </c>
      <c r="I155" s="14">
        <f t="shared" si="147"/>
        <v>160</v>
      </c>
      <c r="J155" s="14">
        <f t="shared" si="147"/>
        <v>403</v>
      </c>
      <c r="K155" s="14">
        <f t="shared" si="147"/>
        <v>199</v>
      </c>
      <c r="L155" s="14">
        <f t="shared" si="147"/>
        <v>142</v>
      </c>
      <c r="M155" s="14">
        <f t="shared" si="147"/>
        <v>62</v>
      </c>
      <c r="N155" s="14">
        <f t="shared" si="147"/>
        <v>50</v>
      </c>
      <c r="O155" s="22">
        <f>SUM(O151:O154)</f>
        <v>59</v>
      </c>
      <c r="P155" s="22">
        <f t="shared" ref="P155:W155" si="148">SUM(P151:P154)</f>
        <v>80</v>
      </c>
      <c r="Q155" s="22">
        <f t="shared" si="148"/>
        <v>89</v>
      </c>
      <c r="R155" s="22">
        <f t="shared" si="148"/>
        <v>146</v>
      </c>
      <c r="S155" s="22">
        <f t="shared" si="148"/>
        <v>278</v>
      </c>
      <c r="T155" s="22">
        <f t="shared" si="148"/>
        <v>175</v>
      </c>
      <c r="U155" s="22">
        <f t="shared" si="148"/>
        <v>211</v>
      </c>
      <c r="V155" s="22">
        <f t="shared" si="148"/>
        <v>93</v>
      </c>
      <c r="W155" s="22">
        <f t="shared" si="148"/>
        <v>89</v>
      </c>
      <c r="X155" s="22">
        <f t="shared" ref="X155:Z155" si="149">SUM(X151:X154)</f>
        <v>54</v>
      </c>
      <c r="Y155" s="22">
        <f t="shared" si="149"/>
        <v>32</v>
      </c>
      <c r="Z155" s="22">
        <f t="shared" si="149"/>
        <v>44</v>
      </c>
      <c r="AA155" s="22">
        <f>SUM(AA151:AA154)</f>
        <v>21</v>
      </c>
      <c r="AB155" s="22">
        <f t="shared" ref="AB155:AC155" si="150">SUM(AB151:AB154)</f>
        <v>61</v>
      </c>
      <c r="AC155" s="22">
        <f t="shared" si="150"/>
        <v>58</v>
      </c>
      <c r="AD155" s="22">
        <f>SUM(AD151:AD154)</f>
        <v>62</v>
      </c>
      <c r="AE155" s="22">
        <f t="shared" ref="AE155:AF155" si="151">SUM(AE151:AE154)</f>
        <v>183</v>
      </c>
      <c r="AF155" s="22">
        <f t="shared" si="151"/>
        <v>79</v>
      </c>
      <c r="AG155" s="22">
        <f>SUM(AG151:AG154)</f>
        <v>65</v>
      </c>
      <c r="AH155" s="22">
        <f t="shared" ref="AH155:AI155" si="152">SUM(AH151:AH154)</f>
        <v>63</v>
      </c>
      <c r="AI155" s="22">
        <f t="shared" si="152"/>
        <v>44</v>
      </c>
      <c r="AJ155" s="22">
        <f>SUM(AJ151:AJ154)</f>
        <v>42</v>
      </c>
      <c r="AK155" s="22">
        <f t="shared" ref="AK155:AL155" si="153">SUM(AK151:AK154)</f>
        <v>27</v>
      </c>
      <c r="AL155" s="22">
        <f t="shared" si="153"/>
        <v>19</v>
      </c>
      <c r="AM155" s="22">
        <f>SUM(AM151:AM154)</f>
        <v>43</v>
      </c>
      <c r="AN155" s="22">
        <f t="shared" ref="AN155:AO155" si="154">SUM(AN151:AN154)</f>
        <v>58</v>
      </c>
      <c r="AO155" s="22">
        <f t="shared" si="154"/>
        <v>40</v>
      </c>
      <c r="AP155" s="22">
        <f>SUM(AP151:AP154)</f>
        <v>35</v>
      </c>
      <c r="AQ155" s="22">
        <f t="shared" ref="AQ155:AR155" si="155">SUM(AQ151:AQ154)</f>
        <v>50</v>
      </c>
      <c r="AR155" s="22">
        <f t="shared" si="155"/>
        <v>148</v>
      </c>
    </row>
    <row r="156" spans="1:44" ht="30" x14ac:dyDescent="0.25">
      <c r="A156" s="16">
        <v>150</v>
      </c>
      <c r="B156" s="9" t="s">
        <v>65</v>
      </c>
      <c r="C156" s="72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4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</row>
    <row r="157" spans="1:44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  <c r="AP157" s="16" t="s">
        <v>69</v>
      </c>
      <c r="AQ157" s="16" t="s">
        <v>69</v>
      </c>
      <c r="AR157" s="16" t="s">
        <v>69</v>
      </c>
    </row>
    <row r="158" spans="1:44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  <c r="AP158" s="16" t="s">
        <v>69</v>
      </c>
      <c r="AQ158" s="16" t="s">
        <v>69</v>
      </c>
      <c r="AR158" s="16" t="s">
        <v>69</v>
      </c>
    </row>
    <row r="159" spans="1:44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  <c r="AP159" s="16" t="s">
        <v>69</v>
      </c>
      <c r="AQ159" s="16" t="s">
        <v>69</v>
      </c>
      <c r="AR159" s="16" t="s">
        <v>69</v>
      </c>
    </row>
    <row r="160" spans="1:44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  <c r="AP160" s="16" t="s">
        <v>69</v>
      </c>
      <c r="AQ160" s="16" t="s">
        <v>69</v>
      </c>
      <c r="AR160" s="16" t="s">
        <v>69</v>
      </c>
    </row>
    <row r="161" spans="1:44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  <c r="AP161" s="16" t="s">
        <v>69</v>
      </c>
      <c r="AQ161" s="16" t="s">
        <v>69</v>
      </c>
      <c r="AR161" s="16" t="s">
        <v>69</v>
      </c>
    </row>
    <row r="162" spans="1:44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  <c r="AP162" s="16" t="s">
        <v>69</v>
      </c>
      <c r="AQ162" s="16" t="s">
        <v>69</v>
      </c>
      <c r="AR162" s="16" t="s">
        <v>69</v>
      </c>
    </row>
    <row r="163" spans="1:44" ht="30" x14ac:dyDescent="0.25">
      <c r="A163" s="16">
        <v>157</v>
      </c>
      <c r="B163" s="9" t="s">
        <v>66</v>
      </c>
      <c r="C163" s="72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4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</row>
    <row r="164" spans="1:44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  <c r="AP164" s="16" t="s">
        <v>69</v>
      </c>
      <c r="AQ164" s="16" t="s">
        <v>69</v>
      </c>
      <c r="AR164" s="16" t="s">
        <v>69</v>
      </c>
    </row>
    <row r="165" spans="1:44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  <c r="AG165" s="16">
        <v>73</v>
      </c>
      <c r="AH165" s="16">
        <v>97</v>
      </c>
      <c r="AI165" s="38">
        <v>124</v>
      </c>
      <c r="AJ165" s="16">
        <v>78</v>
      </c>
      <c r="AK165" s="16">
        <v>64</v>
      </c>
      <c r="AL165" s="38">
        <v>69</v>
      </c>
      <c r="AM165" s="16">
        <v>56</v>
      </c>
      <c r="AN165" s="16">
        <v>42</v>
      </c>
      <c r="AO165" s="38">
        <v>28</v>
      </c>
      <c r="AP165" s="16">
        <v>43</v>
      </c>
      <c r="AQ165" s="16">
        <v>34</v>
      </c>
      <c r="AR165" s="38">
        <v>43</v>
      </c>
    </row>
    <row r="166" spans="1:44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</row>
    <row r="167" spans="1:44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  <c r="AP167" s="16" t="s">
        <v>69</v>
      </c>
      <c r="AQ167" s="16" t="s">
        <v>69</v>
      </c>
      <c r="AR167" s="16" t="s">
        <v>69</v>
      </c>
    </row>
    <row r="168" spans="1:44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  <c r="AP168" s="16" t="s">
        <v>69</v>
      </c>
      <c r="AQ168" s="16" t="s">
        <v>69</v>
      </c>
      <c r="AR168" s="16" t="s">
        <v>69</v>
      </c>
    </row>
    <row r="169" spans="1:44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156">SUM(D164:D168)</f>
        <v>9</v>
      </c>
      <c r="E169" s="14">
        <f t="shared" si="156"/>
        <v>16</v>
      </c>
      <c r="F169" s="14">
        <f t="shared" si="156"/>
        <v>8</v>
      </c>
      <c r="G169" s="14">
        <f t="shared" si="156"/>
        <v>11</v>
      </c>
      <c r="H169" s="14">
        <f t="shared" si="156"/>
        <v>98</v>
      </c>
      <c r="I169" s="14">
        <f t="shared" si="156"/>
        <v>50</v>
      </c>
      <c r="J169" s="14">
        <f t="shared" si="156"/>
        <v>25</v>
      </c>
      <c r="K169" s="14">
        <f t="shared" si="156"/>
        <v>90</v>
      </c>
      <c r="L169" s="14">
        <f t="shared" si="156"/>
        <v>57</v>
      </c>
      <c r="M169" s="14">
        <f t="shared" si="156"/>
        <v>113</v>
      </c>
      <c r="N169" s="14">
        <f t="shared" si="156"/>
        <v>245</v>
      </c>
      <c r="O169" s="22">
        <f>SUM(O165:O168)</f>
        <v>106</v>
      </c>
      <c r="P169" s="22">
        <f t="shared" ref="P169:T169" si="157">SUM(P165:P168)</f>
        <v>63</v>
      </c>
      <c r="Q169" s="22">
        <f t="shared" si="157"/>
        <v>67</v>
      </c>
      <c r="R169" s="22">
        <f t="shared" si="157"/>
        <v>23</v>
      </c>
      <c r="S169" s="22">
        <f t="shared" si="157"/>
        <v>109</v>
      </c>
      <c r="T169" s="22">
        <f t="shared" si="157"/>
        <v>122</v>
      </c>
      <c r="U169" s="22">
        <f>SUM(U164:U168)</f>
        <v>127</v>
      </c>
      <c r="V169" s="22">
        <f t="shared" ref="V169:W169" si="158">SUM(V164:V168)</f>
        <v>191</v>
      </c>
      <c r="W169" s="22">
        <f t="shared" si="158"/>
        <v>261</v>
      </c>
      <c r="X169" s="22">
        <f>SUM(X164:X168)</f>
        <v>127</v>
      </c>
      <c r="Y169" s="22">
        <f t="shared" ref="Y169:Z169" si="159">SUM(Y164:Y168)</f>
        <v>129</v>
      </c>
      <c r="Z169" s="22">
        <f t="shared" si="159"/>
        <v>142</v>
      </c>
      <c r="AA169" s="22">
        <f>SUM(AA165:AA168)</f>
        <v>108</v>
      </c>
      <c r="AB169" s="22">
        <f t="shared" ref="AB169:AC169" si="160">SUM(AB165:AB168)</f>
        <v>29</v>
      </c>
      <c r="AC169" s="22">
        <f t="shared" si="160"/>
        <v>70</v>
      </c>
      <c r="AD169" s="22">
        <f>SUM(AD165:AD168)</f>
        <v>86</v>
      </c>
      <c r="AE169" s="22">
        <f t="shared" ref="AE169:AF169" si="161">SUM(AE165:AE168)</f>
        <v>43</v>
      </c>
      <c r="AF169" s="22">
        <f t="shared" si="161"/>
        <v>48</v>
      </c>
      <c r="AG169" s="22">
        <f>SUM(AG165:AG168)</f>
        <v>73</v>
      </c>
      <c r="AH169" s="22">
        <f t="shared" ref="AH169:AI169" si="162">SUM(AH165:AH168)</f>
        <v>97</v>
      </c>
      <c r="AI169" s="22">
        <f t="shared" si="162"/>
        <v>124</v>
      </c>
      <c r="AJ169" s="22">
        <f>SUM(AJ165:AJ168)</f>
        <v>78</v>
      </c>
      <c r="AK169" s="22">
        <f t="shared" ref="AK169:AL169" si="163">SUM(AK165:AK168)</f>
        <v>64</v>
      </c>
      <c r="AL169" s="22">
        <f t="shared" si="163"/>
        <v>69</v>
      </c>
      <c r="AM169" s="22">
        <f>SUM(AM165:AM168)</f>
        <v>56</v>
      </c>
      <c r="AN169" s="22">
        <f t="shared" ref="AN169:AO169" si="164">SUM(AN165:AN168)</f>
        <v>42</v>
      </c>
      <c r="AO169" s="22">
        <f t="shared" si="164"/>
        <v>28</v>
      </c>
      <c r="AP169" s="22">
        <f>SUM(AP165:AP168)</f>
        <v>43</v>
      </c>
      <c r="AQ169" s="22">
        <f t="shared" ref="AQ169:AR169" si="165">SUM(AQ165:AQ168)</f>
        <v>34</v>
      </c>
      <c r="AR169" s="22">
        <f t="shared" si="165"/>
        <v>43</v>
      </c>
    </row>
    <row r="170" spans="1:44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  <c r="AG170" s="22">
        <v>112</v>
      </c>
      <c r="AH170" s="22">
        <v>207</v>
      </c>
      <c r="AI170" s="22">
        <v>91</v>
      </c>
      <c r="AJ170" s="22">
        <v>104</v>
      </c>
      <c r="AK170" s="22">
        <v>186</v>
      </c>
      <c r="AL170" s="22">
        <v>76</v>
      </c>
      <c r="AM170" s="22">
        <v>124</v>
      </c>
      <c r="AN170" s="22">
        <v>296</v>
      </c>
      <c r="AO170" s="22">
        <v>150</v>
      </c>
      <c r="AP170" s="22">
        <v>73</v>
      </c>
      <c r="AQ170" s="22">
        <v>178</v>
      </c>
      <c r="AR170" s="22">
        <v>111</v>
      </c>
    </row>
    <row r="171" spans="1:44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  <c r="AG171" s="22">
        <v>164</v>
      </c>
      <c r="AH171" s="22">
        <v>142</v>
      </c>
      <c r="AI171" s="22">
        <v>156</v>
      </c>
      <c r="AJ171" s="22">
        <v>131</v>
      </c>
      <c r="AK171" s="22">
        <v>141</v>
      </c>
      <c r="AL171" s="22">
        <v>124</v>
      </c>
      <c r="AM171" s="22">
        <v>125</v>
      </c>
      <c r="AN171" s="22">
        <v>155</v>
      </c>
      <c r="AO171" s="22">
        <v>160</v>
      </c>
      <c r="AP171" s="22">
        <v>133</v>
      </c>
      <c r="AQ171" s="22">
        <v>140</v>
      </c>
      <c r="AR171" s="22">
        <v>254</v>
      </c>
    </row>
    <row r="172" spans="1:44" ht="30" x14ac:dyDescent="0.25">
      <c r="A172" s="16">
        <v>166</v>
      </c>
      <c r="B172" s="9" t="s">
        <v>78</v>
      </c>
      <c r="C172" s="72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4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</row>
    <row r="173" spans="1:44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</row>
    <row r="174" spans="1:44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</row>
    <row r="175" spans="1:44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  <c r="AG175" s="16">
        <v>0</v>
      </c>
      <c r="AH175" s="16">
        <v>0</v>
      </c>
      <c r="AI175" s="16">
        <v>1</v>
      </c>
      <c r="AJ175" s="16">
        <v>1</v>
      </c>
      <c r="AK175" s="16">
        <v>2</v>
      </c>
      <c r="AL175" s="16">
        <v>1</v>
      </c>
      <c r="AM175" s="16">
        <v>0</v>
      </c>
      <c r="AN175" s="16">
        <v>0</v>
      </c>
      <c r="AO175" s="16">
        <v>1</v>
      </c>
      <c r="AP175" s="16">
        <v>0</v>
      </c>
      <c r="AQ175" s="16">
        <v>0</v>
      </c>
      <c r="AR175" s="16">
        <v>2</v>
      </c>
    </row>
    <row r="176" spans="1:44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1</v>
      </c>
      <c r="AH176" s="16">
        <v>1</v>
      </c>
      <c r="AI176" s="16">
        <v>1</v>
      </c>
      <c r="AJ176" s="16">
        <v>0</v>
      </c>
      <c r="AK176" s="16">
        <v>1</v>
      </c>
      <c r="AL176" s="16">
        <v>0</v>
      </c>
      <c r="AM176" s="16">
        <v>0</v>
      </c>
      <c r="AN176" s="16">
        <v>0</v>
      </c>
      <c r="AO176" s="16">
        <v>1</v>
      </c>
      <c r="AP176" s="16">
        <v>1</v>
      </c>
      <c r="AQ176" s="16">
        <v>1</v>
      </c>
      <c r="AR176" s="16">
        <v>2</v>
      </c>
    </row>
    <row r="177" spans="1:44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</row>
    <row r="178" spans="1:44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66">SUM(E173:E177)</f>
        <v>2</v>
      </c>
      <c r="F178" s="29">
        <f t="shared" si="166"/>
        <v>2</v>
      </c>
      <c r="G178" s="29">
        <f t="shared" si="166"/>
        <v>2</v>
      </c>
      <c r="H178" s="29">
        <f t="shared" si="166"/>
        <v>1</v>
      </c>
      <c r="I178" s="29">
        <f t="shared" si="166"/>
        <v>0</v>
      </c>
      <c r="J178" s="29">
        <f t="shared" si="166"/>
        <v>0</v>
      </c>
      <c r="K178" s="29">
        <f t="shared" si="166"/>
        <v>0</v>
      </c>
      <c r="L178" s="29">
        <f t="shared" si="166"/>
        <v>0</v>
      </c>
      <c r="M178" s="29">
        <f t="shared" si="166"/>
        <v>0</v>
      </c>
      <c r="N178" s="29">
        <f t="shared" si="166"/>
        <v>0</v>
      </c>
      <c r="O178" s="29">
        <f>SUM(O173:O177)</f>
        <v>1</v>
      </c>
      <c r="P178" s="29">
        <f t="shared" ref="P178:T178" si="167">SUM(P173:P177)</f>
        <v>0</v>
      </c>
      <c r="Q178" s="29">
        <f t="shared" si="167"/>
        <v>0</v>
      </c>
      <c r="R178" s="29">
        <f t="shared" si="167"/>
        <v>5</v>
      </c>
      <c r="S178" s="29">
        <f t="shared" si="167"/>
        <v>7</v>
      </c>
      <c r="T178" s="29">
        <f t="shared" si="167"/>
        <v>6</v>
      </c>
      <c r="U178" s="22">
        <f>SUM(U173:U177)</f>
        <v>2</v>
      </c>
      <c r="V178" s="22">
        <f t="shared" ref="V178:W178" si="168">SUM(V173:V177)</f>
        <v>1</v>
      </c>
      <c r="W178" s="22">
        <f t="shared" si="168"/>
        <v>1</v>
      </c>
      <c r="X178" s="22">
        <f>SUM(X173:X177)</f>
        <v>1</v>
      </c>
      <c r="Y178" s="22">
        <f t="shared" ref="Y178:Z178" si="169">SUM(Y173:Y177)</f>
        <v>3</v>
      </c>
      <c r="Z178" s="22">
        <f t="shared" si="169"/>
        <v>2</v>
      </c>
      <c r="AA178" s="22">
        <f>SUM(AA173:AA177)</f>
        <v>0</v>
      </c>
      <c r="AB178" s="22">
        <f t="shared" ref="AB178:AC178" si="170">SUM(AB173:AB177)</f>
        <v>0</v>
      </c>
      <c r="AC178" s="22">
        <f t="shared" si="170"/>
        <v>0</v>
      </c>
      <c r="AD178" s="22">
        <f>SUM(AD173:AD177)</f>
        <v>0</v>
      </c>
      <c r="AE178" s="22">
        <f t="shared" ref="AE178:AF178" si="171">SUM(AE173:AE177)</f>
        <v>0</v>
      </c>
      <c r="AF178" s="22">
        <f t="shared" si="171"/>
        <v>1</v>
      </c>
      <c r="AG178" s="22">
        <f>SUM(AG173:AG177)</f>
        <v>1</v>
      </c>
      <c r="AH178" s="22">
        <f t="shared" ref="AH178:AI178" si="172">SUM(AH173:AH177)</f>
        <v>1</v>
      </c>
      <c r="AI178" s="22">
        <f t="shared" si="172"/>
        <v>2</v>
      </c>
      <c r="AJ178" s="22">
        <f>SUM(AJ173:AJ177)</f>
        <v>1</v>
      </c>
      <c r="AK178" s="22">
        <f t="shared" ref="AK178:AL178" si="173">SUM(AK173:AK177)</f>
        <v>3</v>
      </c>
      <c r="AL178" s="22">
        <f t="shared" si="173"/>
        <v>1</v>
      </c>
      <c r="AM178" s="22">
        <f>SUM(AM173:AM177)</f>
        <v>0</v>
      </c>
      <c r="AN178" s="22">
        <f t="shared" ref="AN178:AO178" si="174">SUM(AN173:AN177)</f>
        <v>0</v>
      </c>
      <c r="AO178" s="22">
        <f t="shared" si="174"/>
        <v>2</v>
      </c>
      <c r="AP178" s="22">
        <f>SUM(AP173:AP177)</f>
        <v>1</v>
      </c>
      <c r="AQ178" s="22">
        <f t="shared" ref="AQ178:AR178" si="175">SUM(AQ173:AQ177)</f>
        <v>1</v>
      </c>
      <c r="AR178" s="22">
        <f t="shared" si="175"/>
        <v>4</v>
      </c>
    </row>
    <row r="179" spans="1:44" ht="30" x14ac:dyDescent="0.25">
      <c r="A179" s="16">
        <v>173</v>
      </c>
      <c r="B179" s="9" t="s">
        <v>75</v>
      </c>
      <c r="C179" s="72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4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</row>
    <row r="180" spans="1:44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</row>
    <row r="181" spans="1:44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</row>
    <row r="182" spans="1:44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  <c r="AG182" s="16">
        <v>1</v>
      </c>
      <c r="AH182" s="16">
        <v>0</v>
      </c>
      <c r="AI182" s="16">
        <v>0</v>
      </c>
      <c r="AJ182" s="16">
        <v>0</v>
      </c>
      <c r="AK182" s="16">
        <v>1</v>
      </c>
      <c r="AL182" s="16">
        <v>0</v>
      </c>
      <c r="AM182" s="16">
        <v>0</v>
      </c>
      <c r="AN182" s="16">
        <v>0</v>
      </c>
      <c r="AO182" s="16">
        <v>1</v>
      </c>
      <c r="AP182" s="16">
        <v>0</v>
      </c>
      <c r="AQ182" s="16">
        <v>2</v>
      </c>
      <c r="AR182" s="16">
        <v>0</v>
      </c>
    </row>
    <row r="183" spans="1:44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1</v>
      </c>
      <c r="AN183" s="16">
        <v>0</v>
      </c>
      <c r="AO183" s="16">
        <v>0</v>
      </c>
      <c r="AP183" s="16">
        <v>0</v>
      </c>
      <c r="AQ183" s="16">
        <v>1</v>
      </c>
      <c r="AR183" s="16">
        <v>0</v>
      </c>
    </row>
    <row r="184" spans="1:44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</row>
    <row r="185" spans="1:44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176">SUM(D180:D184)</f>
        <v>0</v>
      </c>
      <c r="E185" s="12">
        <f t="shared" si="176"/>
        <v>2</v>
      </c>
      <c r="F185" s="12">
        <f t="shared" si="176"/>
        <v>1</v>
      </c>
      <c r="G185" s="12">
        <f t="shared" si="176"/>
        <v>0</v>
      </c>
      <c r="H185" s="12">
        <f t="shared" si="176"/>
        <v>2</v>
      </c>
      <c r="I185" s="12">
        <f t="shared" si="176"/>
        <v>0</v>
      </c>
      <c r="J185" s="12">
        <f t="shared" si="176"/>
        <v>1</v>
      </c>
      <c r="K185" s="12">
        <f t="shared" si="176"/>
        <v>0</v>
      </c>
      <c r="L185" s="12">
        <f t="shared" si="176"/>
        <v>0</v>
      </c>
      <c r="M185" s="12">
        <f t="shared" si="176"/>
        <v>1</v>
      </c>
      <c r="N185" s="12">
        <f t="shared" si="176"/>
        <v>0</v>
      </c>
      <c r="O185" s="12">
        <f>SUM(O180:O184)</f>
        <v>0</v>
      </c>
      <c r="P185" s="12">
        <f t="shared" ref="P185:T185" si="177">SUM(P180:P184)</f>
        <v>0</v>
      </c>
      <c r="Q185" s="12">
        <f t="shared" si="177"/>
        <v>0</v>
      </c>
      <c r="R185" s="12">
        <f t="shared" si="177"/>
        <v>1</v>
      </c>
      <c r="S185" s="12">
        <f t="shared" si="177"/>
        <v>0</v>
      </c>
      <c r="T185" s="12">
        <f t="shared" si="177"/>
        <v>1</v>
      </c>
      <c r="U185" s="22">
        <f>SUM(U180:U184)</f>
        <v>1</v>
      </c>
      <c r="V185" s="22">
        <f t="shared" ref="V185:W185" si="178">SUM(V180:V184)</f>
        <v>1</v>
      </c>
      <c r="W185" s="22">
        <f t="shared" si="178"/>
        <v>1</v>
      </c>
      <c r="X185" s="22">
        <f>SUM(X180:X184)</f>
        <v>2</v>
      </c>
      <c r="Y185" s="22">
        <f t="shared" ref="Y185:AR185" si="179">SUM(Y180:Y184)</f>
        <v>2</v>
      </c>
      <c r="Z185" s="22">
        <f t="shared" si="179"/>
        <v>1</v>
      </c>
      <c r="AA185" s="22">
        <f t="shared" si="179"/>
        <v>0</v>
      </c>
      <c r="AB185" s="22">
        <f t="shared" si="179"/>
        <v>1</v>
      </c>
      <c r="AC185" s="22">
        <f t="shared" si="179"/>
        <v>0</v>
      </c>
      <c r="AD185" s="22">
        <f t="shared" si="179"/>
        <v>0</v>
      </c>
      <c r="AE185" s="22">
        <f t="shared" si="179"/>
        <v>1</v>
      </c>
      <c r="AF185" s="22">
        <f t="shared" si="179"/>
        <v>1</v>
      </c>
      <c r="AG185" s="22">
        <f t="shared" si="179"/>
        <v>1</v>
      </c>
      <c r="AH185" s="22">
        <f t="shared" si="179"/>
        <v>0</v>
      </c>
      <c r="AI185" s="22">
        <f t="shared" si="179"/>
        <v>0</v>
      </c>
      <c r="AJ185" s="22">
        <f t="shared" si="179"/>
        <v>0</v>
      </c>
      <c r="AK185" s="22">
        <f t="shared" si="179"/>
        <v>1</v>
      </c>
      <c r="AL185" s="22">
        <f t="shared" si="179"/>
        <v>0</v>
      </c>
      <c r="AM185" s="22">
        <f t="shared" si="179"/>
        <v>1</v>
      </c>
      <c r="AN185" s="22">
        <f t="shared" si="179"/>
        <v>0</v>
      </c>
      <c r="AO185" s="22">
        <f t="shared" si="179"/>
        <v>1</v>
      </c>
      <c r="AP185" s="22">
        <f t="shared" si="179"/>
        <v>0</v>
      </c>
      <c r="AQ185" s="22">
        <f t="shared" si="179"/>
        <v>3</v>
      </c>
      <c r="AR185" s="22">
        <f t="shared" si="179"/>
        <v>0</v>
      </c>
    </row>
    <row r="186" spans="1:44" ht="30" x14ac:dyDescent="0.25">
      <c r="A186" s="16">
        <v>180</v>
      </c>
      <c r="B186" s="9" t="s">
        <v>76</v>
      </c>
      <c r="C186" s="72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</row>
    <row r="187" spans="1:44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</row>
    <row r="188" spans="1:44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</row>
    <row r="189" spans="1:44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1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</row>
    <row r="190" spans="1:44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</row>
    <row r="191" spans="1:44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</row>
    <row r="192" spans="1:44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80">SUM(D187:D191)</f>
        <v>0</v>
      </c>
      <c r="E192" s="12">
        <f t="shared" si="180"/>
        <v>2</v>
      </c>
      <c r="F192" s="12">
        <f t="shared" si="180"/>
        <v>0</v>
      </c>
      <c r="G192" s="12">
        <f t="shared" si="180"/>
        <v>0</v>
      </c>
      <c r="H192" s="12">
        <f t="shared" si="180"/>
        <v>0</v>
      </c>
      <c r="I192" s="12">
        <f t="shared" si="180"/>
        <v>0</v>
      </c>
      <c r="J192" s="12">
        <f t="shared" si="180"/>
        <v>0</v>
      </c>
      <c r="K192" s="12">
        <f t="shared" si="180"/>
        <v>1</v>
      </c>
      <c r="L192" s="12">
        <f t="shared" si="180"/>
        <v>0</v>
      </c>
      <c r="M192" s="12">
        <f t="shared" si="180"/>
        <v>0</v>
      </c>
      <c r="N192" s="12">
        <f t="shared" si="180"/>
        <v>0</v>
      </c>
      <c r="O192" s="12">
        <f>SUM(O187:O191)</f>
        <v>0</v>
      </c>
      <c r="P192" s="12">
        <f t="shared" ref="P192:Q192" si="181">SUM(P187:P191)</f>
        <v>0</v>
      </c>
      <c r="Q192" s="12">
        <f t="shared" si="181"/>
        <v>1</v>
      </c>
      <c r="R192" s="22">
        <f>SUM(R187:R191)</f>
        <v>0</v>
      </c>
      <c r="S192" s="22">
        <f t="shared" ref="S192:T192" si="182">SUM(S187:S191)</f>
        <v>1</v>
      </c>
      <c r="T192" s="22">
        <f t="shared" si="182"/>
        <v>0</v>
      </c>
      <c r="U192" s="22">
        <f>SUM(U187:U191)</f>
        <v>0</v>
      </c>
      <c r="V192" s="22">
        <f t="shared" ref="V192:W192" si="183">SUM(V187:V191)</f>
        <v>0</v>
      </c>
      <c r="W192" s="22">
        <f t="shared" si="183"/>
        <v>1</v>
      </c>
      <c r="X192" s="22">
        <f>SUM(X187:X191)</f>
        <v>1</v>
      </c>
      <c r="Y192" s="22">
        <f t="shared" ref="Y192:Z192" si="184">SUM(Y187:Y191)</f>
        <v>1</v>
      </c>
      <c r="Z192" s="22">
        <f t="shared" si="184"/>
        <v>0</v>
      </c>
      <c r="AA192" s="22">
        <f>SUM(AA187:AA191)</f>
        <v>0</v>
      </c>
      <c r="AB192" s="22">
        <f t="shared" ref="AB192:AC192" si="185">SUM(AB187:AB191)</f>
        <v>1</v>
      </c>
      <c r="AC192" s="22">
        <f t="shared" si="185"/>
        <v>0</v>
      </c>
      <c r="AD192" s="22">
        <f>SUM(AD187:AD191)</f>
        <v>0</v>
      </c>
      <c r="AE192" s="22">
        <f t="shared" ref="AE192:AF192" si="186">SUM(AE187:AE191)</f>
        <v>0</v>
      </c>
      <c r="AF192" s="22">
        <f t="shared" si="186"/>
        <v>0</v>
      </c>
      <c r="AG192" s="22">
        <f>SUM(AG187:AG191)</f>
        <v>0</v>
      </c>
      <c r="AH192" s="22">
        <f t="shared" ref="AH192:AI192" si="187">SUM(AH187:AH191)</f>
        <v>0</v>
      </c>
      <c r="AI192" s="22">
        <f t="shared" si="187"/>
        <v>1</v>
      </c>
      <c r="AJ192" s="22">
        <f>SUM(AJ187:AJ191)</f>
        <v>0</v>
      </c>
      <c r="AK192" s="22">
        <f t="shared" ref="AK192:AL192" si="188">SUM(AK187:AK191)</f>
        <v>0</v>
      </c>
      <c r="AL192" s="22">
        <f t="shared" si="188"/>
        <v>0</v>
      </c>
      <c r="AM192" s="22">
        <f>SUM(AM187:AM191)</f>
        <v>0</v>
      </c>
      <c r="AN192" s="22">
        <f t="shared" ref="AN192:AO192" si="189">SUM(AN187:AN191)</f>
        <v>0</v>
      </c>
      <c r="AO192" s="22">
        <f t="shared" si="189"/>
        <v>0</v>
      </c>
      <c r="AP192" s="22">
        <f>SUM(AP187:AP191)</f>
        <v>0</v>
      </c>
      <c r="AQ192" s="22">
        <f t="shared" ref="AQ192:AR192" si="190">SUM(AQ187:AQ191)</f>
        <v>0</v>
      </c>
      <c r="AR192" s="22">
        <f t="shared" si="190"/>
        <v>0</v>
      </c>
    </row>
    <row r="193" spans="1:44" ht="30" x14ac:dyDescent="0.25">
      <c r="A193" s="16">
        <v>187</v>
      </c>
      <c r="B193" s="9" t="s">
        <v>70</v>
      </c>
      <c r="C193" s="72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4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</row>
    <row r="194" spans="1:44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</row>
    <row r="195" spans="1:44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</row>
    <row r="196" spans="1:44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0</v>
      </c>
      <c r="AL196" s="16">
        <v>0</v>
      </c>
      <c r="AM196" s="16">
        <v>0</v>
      </c>
      <c r="AN196" s="16">
        <v>1</v>
      </c>
      <c r="AO196" s="16">
        <v>0</v>
      </c>
      <c r="AP196" s="16">
        <v>0</v>
      </c>
      <c r="AQ196" s="16">
        <v>0</v>
      </c>
      <c r="AR196" s="16">
        <v>0</v>
      </c>
    </row>
    <row r="197" spans="1:44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1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</row>
    <row r="198" spans="1:44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</row>
    <row r="199" spans="1:44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191">SUM(D194:D198)</f>
        <v>0</v>
      </c>
      <c r="E199" s="12">
        <f t="shared" si="191"/>
        <v>0</v>
      </c>
      <c r="F199" s="12">
        <f t="shared" si="191"/>
        <v>3</v>
      </c>
      <c r="G199" s="12">
        <f t="shared" si="191"/>
        <v>0</v>
      </c>
      <c r="H199" s="12">
        <f t="shared" si="191"/>
        <v>0</v>
      </c>
      <c r="I199" s="12">
        <f t="shared" si="191"/>
        <v>0</v>
      </c>
      <c r="J199" s="12">
        <f t="shared" si="191"/>
        <v>2</v>
      </c>
      <c r="K199" s="12">
        <f t="shared" si="191"/>
        <v>0</v>
      </c>
      <c r="L199" s="12">
        <f t="shared" si="191"/>
        <v>0</v>
      </c>
      <c r="M199" s="12">
        <f t="shared" si="191"/>
        <v>0</v>
      </c>
      <c r="N199" s="12">
        <f t="shared" si="191"/>
        <v>0</v>
      </c>
      <c r="O199" s="12">
        <f>SUM(O194:O198)</f>
        <v>0</v>
      </c>
      <c r="P199" s="12">
        <f t="shared" ref="P199:Q199" si="192">SUM(P194:P198)</f>
        <v>1</v>
      </c>
      <c r="Q199" s="12">
        <f t="shared" si="192"/>
        <v>2</v>
      </c>
      <c r="R199" s="22">
        <f>SUM(R194:R198)</f>
        <v>4</v>
      </c>
      <c r="S199" s="22">
        <f t="shared" ref="S199:T199" si="193">SUM(S194:S198)</f>
        <v>2</v>
      </c>
      <c r="T199" s="22">
        <f t="shared" si="193"/>
        <v>0</v>
      </c>
      <c r="U199" s="22">
        <f>SUM(U194:U198)</f>
        <v>0</v>
      </c>
      <c r="V199" s="22">
        <f t="shared" ref="V199:W199" si="194">SUM(V194:V198)</f>
        <v>0</v>
      </c>
      <c r="W199" s="22">
        <f t="shared" si="194"/>
        <v>0</v>
      </c>
      <c r="X199" s="22">
        <f>SUM(X194:X198)</f>
        <v>4</v>
      </c>
      <c r="Y199" s="22">
        <f t="shared" ref="Y199:Z199" si="195">SUM(Y194:Y198)</f>
        <v>1</v>
      </c>
      <c r="Z199" s="22">
        <f t="shared" si="195"/>
        <v>0</v>
      </c>
      <c r="AA199" s="22">
        <f>SUM(AA194:AA198)</f>
        <v>1</v>
      </c>
      <c r="AB199" s="22">
        <f t="shared" ref="AB199:AC199" si="196">SUM(AB194:AB198)</f>
        <v>1</v>
      </c>
      <c r="AC199" s="22">
        <f t="shared" si="196"/>
        <v>2</v>
      </c>
      <c r="AD199" s="22">
        <f>SUM(AD194:AD198)</f>
        <v>1</v>
      </c>
      <c r="AE199" s="22">
        <f t="shared" ref="AE199:AF199" si="197">SUM(AE194:AE198)</f>
        <v>1</v>
      </c>
      <c r="AF199" s="22">
        <f t="shared" si="197"/>
        <v>0</v>
      </c>
      <c r="AG199" s="22">
        <f>SUM(AG194:AG198)</f>
        <v>0</v>
      </c>
      <c r="AH199" s="22">
        <f t="shared" ref="AH199:AI199" si="198">SUM(AH194:AH198)</f>
        <v>0</v>
      </c>
      <c r="AI199" s="22">
        <f t="shared" si="198"/>
        <v>0</v>
      </c>
      <c r="AJ199" s="22">
        <f>SUM(AJ194:AJ198)</f>
        <v>1</v>
      </c>
      <c r="AK199" s="22">
        <f t="shared" ref="AK199:AL199" si="199">SUM(AK194:AK198)</f>
        <v>0</v>
      </c>
      <c r="AL199" s="22">
        <f t="shared" si="199"/>
        <v>1</v>
      </c>
      <c r="AM199" s="22">
        <f>SUM(AM194:AM198)</f>
        <v>0</v>
      </c>
      <c r="AN199" s="22">
        <f t="shared" ref="AN199:AO199" si="200">SUM(AN194:AN198)</f>
        <v>1</v>
      </c>
      <c r="AO199" s="22">
        <f t="shared" si="200"/>
        <v>0</v>
      </c>
      <c r="AP199" s="22">
        <f>SUM(AP194:AP198)</f>
        <v>0</v>
      </c>
      <c r="AQ199" s="22">
        <f t="shared" ref="AQ199:AR199" si="201">SUM(AQ194:AQ198)</f>
        <v>0</v>
      </c>
      <c r="AR199" s="22">
        <f t="shared" si="201"/>
        <v>0</v>
      </c>
    </row>
  </sheetData>
  <mergeCells count="157">
    <mergeCell ref="AR52:AR53"/>
    <mergeCell ref="AP59:AP60"/>
    <mergeCell ref="AQ59:AQ60"/>
    <mergeCell ref="AR59:AR60"/>
    <mergeCell ref="AP66:AP67"/>
    <mergeCell ref="AQ66:AQ67"/>
    <mergeCell ref="AR66:AR67"/>
    <mergeCell ref="A1:AR1"/>
    <mergeCell ref="A2:AR2"/>
    <mergeCell ref="A3:AR3"/>
    <mergeCell ref="AP38:AR41"/>
    <mergeCell ref="AD59:AD60"/>
    <mergeCell ref="AE59:AE60"/>
    <mergeCell ref="AF59:AF60"/>
    <mergeCell ref="C22:N22"/>
    <mergeCell ref="C8:N8"/>
    <mergeCell ref="C15:N15"/>
    <mergeCell ref="C29:N29"/>
    <mergeCell ref="AP52:AP53"/>
    <mergeCell ref="AQ52:AQ53"/>
    <mergeCell ref="AJ66:AJ67"/>
    <mergeCell ref="AK66:AK67"/>
    <mergeCell ref="AL66:AL67"/>
    <mergeCell ref="AG38:AI41"/>
    <mergeCell ref="AJ38:AL41"/>
    <mergeCell ref="AJ52:AJ53"/>
    <mergeCell ref="AK52:AK53"/>
    <mergeCell ref="AL52:AL53"/>
    <mergeCell ref="AJ59:AJ60"/>
    <mergeCell ref="AK59:AK60"/>
    <mergeCell ref="AL59:AL60"/>
    <mergeCell ref="AD66:AD67"/>
    <mergeCell ref="AE66:AE67"/>
    <mergeCell ref="AF66:AF67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D52:AD53"/>
    <mergeCell ref="AE52:AE53"/>
    <mergeCell ref="AF52:AF53"/>
    <mergeCell ref="AB59:AB60"/>
    <mergeCell ref="AC59:AC60"/>
    <mergeCell ref="AD38:AF41"/>
    <mergeCell ref="U66:U67"/>
    <mergeCell ref="V66:V67"/>
    <mergeCell ref="W66:W67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U52:U53"/>
    <mergeCell ref="V52:V53"/>
    <mergeCell ref="W52:W53"/>
    <mergeCell ref="U59:U60"/>
    <mergeCell ref="V59:V60"/>
    <mergeCell ref="W59:W60"/>
    <mergeCell ref="O38:Q41"/>
    <mergeCell ref="C172:N172"/>
    <mergeCell ref="C179:N179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O66:O67"/>
    <mergeCell ref="P66:P67"/>
    <mergeCell ref="H59:H60"/>
    <mergeCell ref="L59:L60"/>
    <mergeCell ref="M59:M60"/>
    <mergeCell ref="C121:N121"/>
    <mergeCell ref="C128:N128"/>
    <mergeCell ref="C135:N135"/>
    <mergeCell ref="C142:N142"/>
    <mergeCell ref="C149:N149"/>
    <mergeCell ref="L61:L63"/>
    <mergeCell ref="R38:T41"/>
    <mergeCell ref="U38:W41"/>
    <mergeCell ref="C59:C60"/>
    <mergeCell ref="C61:C63"/>
    <mergeCell ref="D59:D60"/>
    <mergeCell ref="D61:D63"/>
    <mergeCell ref="M61:M63"/>
    <mergeCell ref="R66:R67"/>
    <mergeCell ref="S52:S53"/>
    <mergeCell ref="T52:T53"/>
    <mergeCell ref="R59:R60"/>
    <mergeCell ref="S59:S60"/>
    <mergeCell ref="T59:T60"/>
    <mergeCell ref="AG52:AG53"/>
    <mergeCell ref="C186:N186"/>
    <mergeCell ref="C156:N15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AN52:AN53"/>
    <mergeCell ref="AO52:AO53"/>
    <mergeCell ref="AM59:AM60"/>
    <mergeCell ref="AN59:AN60"/>
    <mergeCell ref="AO59:AO60"/>
    <mergeCell ref="AM66:AM67"/>
    <mergeCell ref="AN66:AN67"/>
    <mergeCell ref="AO66:AO67"/>
    <mergeCell ref="AM38:AO41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AM52:AM53"/>
    <mergeCell ref="S66:S67"/>
    <mergeCell ref="T66:T67"/>
    <mergeCell ref="R52:R53"/>
  </mergeCells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2024-08-02T20:29:13Z</cp:lastPrinted>
  <dcterms:created xsi:type="dcterms:W3CDTF">2021-01-08T15:53:00Z</dcterms:created>
  <dcterms:modified xsi:type="dcterms:W3CDTF">2024-08-02T20:29:24Z</dcterms:modified>
</cp:coreProperties>
</file>