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ATEPLAN\Regulatory\DPU 20-58\"/>
    </mc:Choice>
  </mc:AlternateContent>
  <xr:revisionPtr revIDLastSave="0" documentId="13_ncr:1_{B958D056-303D-4793-87FE-080F88092373}" xr6:coauthVersionLast="47" xr6:coauthVersionMax="47" xr10:uidLastSave="{00000000-0000-0000-0000-000000000000}"/>
  <bookViews>
    <workbookView xWindow="28680" yWindow="-120" windowWidth="29040" windowHeight="16440" xr2:uid="{54AB9236-4E3F-4110-AF48-BDD6ADAC8624}"/>
  </bookViews>
  <sheets>
    <sheet name="Berkshire Ga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119" i="2" l="1"/>
  <c r="BT118" i="2"/>
  <c r="BT117" i="2"/>
  <c r="BT116" i="2"/>
  <c r="BT115" i="2"/>
  <c r="BT120" i="2" s="1"/>
  <c r="BT98" i="2"/>
  <c r="BT97" i="2"/>
  <c r="BT96" i="2"/>
  <c r="BT95" i="2"/>
  <c r="BT94" i="2"/>
  <c r="BO66" i="2"/>
  <c r="BP66" i="2"/>
  <c r="BQ66" i="2"/>
  <c r="BR66" i="2"/>
  <c r="BS66" i="2"/>
  <c r="BT66" i="2"/>
  <c r="BO67" i="2"/>
  <c r="BP67" i="2"/>
  <c r="BQ67" i="2"/>
  <c r="BR67" i="2"/>
  <c r="BS67" i="2"/>
  <c r="BT67" i="2"/>
  <c r="BT71" i="2" s="1"/>
  <c r="BO68" i="2"/>
  <c r="BP68" i="2"/>
  <c r="BQ68" i="2"/>
  <c r="BR68" i="2"/>
  <c r="BS68" i="2"/>
  <c r="BT68" i="2"/>
  <c r="BO69" i="2"/>
  <c r="BP69" i="2"/>
  <c r="BQ69" i="2"/>
  <c r="BR69" i="2"/>
  <c r="BS69" i="2"/>
  <c r="BT69" i="2"/>
  <c r="BO70" i="2"/>
  <c r="BP70" i="2"/>
  <c r="BQ70" i="2"/>
  <c r="BR70" i="2"/>
  <c r="BS70" i="2"/>
  <c r="BT70" i="2"/>
  <c r="BT64" i="2"/>
  <c r="BT57" i="2"/>
  <c r="BT50" i="2"/>
  <c r="BT99" i="2" l="1"/>
  <c r="BT14" i="2" l="1"/>
  <c r="BT13" i="2"/>
  <c r="BT12" i="2"/>
  <c r="BT11" i="2"/>
  <c r="BT10" i="2"/>
  <c r="BT84" i="2" l="1"/>
  <c r="BT83" i="2"/>
  <c r="BT82" i="2"/>
  <c r="BT81" i="2"/>
  <c r="BT80" i="2" s="1"/>
  <c r="BT77" i="2"/>
  <c r="BT76" i="2"/>
  <c r="BT75" i="2"/>
  <c r="BT74" i="2"/>
  <c r="BT73" i="2" s="1"/>
  <c r="BS81" i="2"/>
  <c r="BS75" i="2"/>
  <c r="BT22" i="2" l="1"/>
  <c r="BT36" i="2"/>
  <c r="BT78" i="2"/>
  <c r="BT85" i="2"/>
  <c r="BT148" i="2"/>
  <c r="BT141" i="2" l="1"/>
  <c r="BT127" i="2"/>
  <c r="BT113" i="2"/>
  <c r="BT43" i="2"/>
  <c r="BT29" i="2"/>
  <c r="BT134" i="2"/>
  <c r="BT106" i="2"/>
  <c r="BT92" i="2"/>
  <c r="BS14" i="2"/>
  <c r="BS13" i="2"/>
  <c r="BS12" i="2"/>
  <c r="BS11" i="2"/>
  <c r="BS10" i="2"/>
  <c r="BS84" i="2" l="1"/>
  <c r="BS77" i="2"/>
  <c r="BS83" i="2"/>
  <c r="BS76" i="2"/>
  <c r="BS82" i="2"/>
  <c r="BS80" i="2"/>
  <c r="BS74" i="2"/>
  <c r="BS73" i="2" s="1"/>
  <c r="BR84" i="2" l="1"/>
  <c r="BR77" i="2"/>
  <c r="BQ77" i="2"/>
  <c r="BR83" i="2"/>
  <c r="BR82" i="2"/>
  <c r="BR81" i="2"/>
  <c r="BR80" i="2"/>
  <c r="BR76" i="2"/>
  <c r="BR75" i="2"/>
  <c r="BR74" i="2"/>
  <c r="BR73" i="2"/>
  <c r="BR14" i="2"/>
  <c r="BQ14" i="2"/>
  <c r="BR13" i="2"/>
  <c r="BR11" i="2"/>
  <c r="BR12" i="2"/>
  <c r="BQ12" i="2"/>
  <c r="BQ11" i="2"/>
  <c r="BR10" i="2"/>
  <c r="BQ10" i="2"/>
  <c r="BQ84" i="2" l="1"/>
  <c r="BQ83" i="2"/>
  <c r="BQ82" i="2"/>
  <c r="BQ81" i="2"/>
  <c r="BQ80" i="2"/>
  <c r="BQ76" i="2"/>
  <c r="BQ75" i="2"/>
  <c r="BQ74" i="2"/>
  <c r="BQ73" i="2"/>
  <c r="BQ13" i="2"/>
  <c r="BP14" i="2" l="1"/>
  <c r="BP148" i="2" l="1"/>
  <c r="BP141" i="2"/>
  <c r="BP134" i="2"/>
  <c r="BP127" i="2"/>
  <c r="BP113" i="2"/>
  <c r="BP106" i="2"/>
  <c r="BP71" i="2"/>
  <c r="BP64" i="2"/>
  <c r="BP57" i="2"/>
  <c r="BP50" i="2"/>
  <c r="BP43" i="2"/>
  <c r="BP36" i="2"/>
  <c r="BP29" i="2"/>
  <c r="BP22" i="2"/>
  <c r="BP84" i="2" l="1"/>
  <c r="BP83" i="2"/>
  <c r="BP82" i="2"/>
  <c r="BP81" i="2"/>
  <c r="BP80" i="2"/>
  <c r="BP77" i="2"/>
  <c r="BP76" i="2"/>
  <c r="BP75" i="2"/>
  <c r="BP74" i="2"/>
  <c r="BP73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O148" i="2"/>
  <c r="BO141" i="2"/>
  <c r="BO134" i="2"/>
  <c r="BO127" i="2"/>
  <c r="BO113" i="2"/>
  <c r="BO106" i="2"/>
  <c r="BO71" i="2"/>
  <c r="BO64" i="2"/>
  <c r="BO57" i="2"/>
  <c r="BO50" i="2"/>
  <c r="BO43" i="2"/>
  <c r="BO36" i="2"/>
  <c r="BO29" i="2"/>
  <c r="BO22" i="2"/>
  <c r="BN148" i="2" l="1"/>
  <c r="BN141" i="2"/>
  <c r="BN134" i="2"/>
  <c r="BN127" i="2"/>
  <c r="BN113" i="2"/>
  <c r="BN106" i="2"/>
  <c r="BN64" i="2"/>
  <c r="BN57" i="2"/>
  <c r="BN50" i="2"/>
  <c r="BM66" i="2"/>
  <c r="BM67" i="2"/>
  <c r="BM68" i="2"/>
  <c r="BM69" i="2"/>
  <c r="BM70" i="2"/>
  <c r="BN66" i="2"/>
  <c r="BN43" i="2"/>
  <c r="BN36" i="2"/>
  <c r="BN29" i="2"/>
  <c r="BN22" i="2"/>
  <c r="BM148" i="2" l="1"/>
  <c r="BM141" i="2"/>
  <c r="BM134" i="2"/>
  <c r="BM127" i="2"/>
  <c r="BM113" i="2"/>
  <c r="BM106" i="2"/>
  <c r="BM71" i="2"/>
  <c r="BM64" i="2"/>
  <c r="BM57" i="2"/>
  <c r="BM50" i="2"/>
  <c r="BM43" i="2"/>
  <c r="BM36" i="2"/>
  <c r="BM29" i="2"/>
  <c r="BM22" i="2"/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H14" i="2" l="1"/>
  <c r="BH13" i="2"/>
  <c r="BH12" i="2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6" i="2"/>
  <c r="BH75" i="2"/>
  <c r="BH74" i="2"/>
  <c r="BH73" i="2"/>
  <c r="BG14" i="2"/>
  <c r="BG13" i="2"/>
  <c r="BG12" i="2"/>
  <c r="BG11" i="2"/>
  <c r="BG10" i="2"/>
  <c r="BG84" i="2"/>
  <c r="BG98" i="2" s="1"/>
  <c r="BG119" i="2" s="1"/>
  <c r="BG83" i="2"/>
  <c r="BG97" i="2" s="1"/>
  <c r="BG118" i="2" s="1"/>
  <c r="BG82" i="2"/>
  <c r="BG96" i="2" s="1"/>
  <c r="BG117" i="2" s="1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96" i="2" s="1"/>
  <c r="BF117" i="2" s="1"/>
  <c r="BF81" i="2"/>
  <c r="BF95" i="2" s="1"/>
  <c r="BF116" i="2" s="1"/>
  <c r="BF80" i="2"/>
  <c r="BF77" i="2"/>
  <c r="BF76" i="2"/>
  <c r="BF75" i="2"/>
  <c r="BF74" i="2"/>
  <c r="BF73" i="2"/>
  <c r="BE14" i="2"/>
  <c r="BE13" i="2"/>
  <c r="BE12" i="2"/>
  <c r="BE11" i="2"/>
  <c r="BE10" i="2"/>
  <c r="BE84" i="2"/>
  <c r="BE98" i="2" s="1"/>
  <c r="BE119" i="2" s="1"/>
  <c r="BE83" i="2"/>
  <c r="BE97" i="2" s="1"/>
  <c r="BE118" i="2" s="1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84" i="2"/>
  <c r="BD98" i="2" s="1"/>
  <c r="BD119" i="2" s="1"/>
  <c r="BD83" i="2"/>
  <c r="BD97" i="2" s="1"/>
  <c r="BD118" i="2" s="1"/>
  <c r="BD82" i="2"/>
  <c r="BD96" i="2" s="1"/>
  <c r="BD117" i="2" s="1"/>
  <c r="BD81" i="2"/>
  <c r="BD95" i="2" s="1"/>
  <c r="BD116" i="2" s="1"/>
  <c r="BD80" i="2"/>
  <c r="BD94" i="2" s="1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97" i="2" s="1"/>
  <c r="BC118" i="2" s="1"/>
  <c r="BC82" i="2"/>
  <c r="BC96" i="2" s="1"/>
  <c r="BC117" i="2" s="1"/>
  <c r="BC81" i="2"/>
  <c r="BC95" i="2" s="1"/>
  <c r="BC116" i="2" s="1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96" i="2" s="1"/>
  <c r="BB117" i="2" s="1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98" i="2" s="1"/>
  <c r="BA119" i="2" s="1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1" i="2"/>
  <c r="AZ10" i="2"/>
  <c r="AZ84" i="2"/>
  <c r="AZ83" i="2"/>
  <c r="AZ97" i="2" s="1"/>
  <c r="AZ118" i="2" s="1"/>
  <c r="AZ82" i="2"/>
  <c r="AZ96" i="2" s="1"/>
  <c r="AZ117" i="2" s="1"/>
  <c r="AZ81" i="2"/>
  <c r="AZ95" i="2" s="1"/>
  <c r="AZ116" i="2" s="1"/>
  <c r="AZ80" i="2"/>
  <c r="AZ77" i="2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97" i="2" s="1"/>
  <c r="AY118" i="2" s="1"/>
  <c r="AY82" i="2"/>
  <c r="AY96" i="2" s="1"/>
  <c r="AY117" i="2" s="1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98" i="2" s="1"/>
  <c r="AX119" i="2" s="1"/>
  <c r="AX83" i="2"/>
  <c r="AX97" i="2" s="1"/>
  <c r="AX118" i="2" s="1"/>
  <c r="AX82" i="2"/>
  <c r="AX96" i="2" s="1"/>
  <c r="AX117" i="2" s="1"/>
  <c r="AX81" i="2"/>
  <c r="AX95" i="2" s="1"/>
  <c r="AX116" i="2" s="1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95" i="2" s="1"/>
  <c r="AW116" i="2" s="1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AZ98" i="2"/>
  <c r="AZ119" i="2" s="1"/>
  <c r="BH97" i="2"/>
  <c r="BH118" i="2" s="1"/>
  <c r="BF97" i="2"/>
  <c r="BF118" i="2" s="1"/>
  <c r="BB97" i="2"/>
  <c r="BB118" i="2" s="1"/>
  <c r="BE96" i="2"/>
  <c r="BE117" i="2" s="1"/>
  <c r="AW96" i="2"/>
  <c r="AW117" i="2" s="1"/>
  <c r="BE95" i="2"/>
  <c r="BE116" i="2" s="1"/>
  <c r="BE94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85" i="2" l="1"/>
  <c r="BF94" i="2"/>
  <c r="BF115" i="2" s="1"/>
  <c r="BF120" i="2" s="1"/>
  <c r="AX85" i="2"/>
  <c r="AZ15" i="2"/>
  <c r="AX78" i="2"/>
  <c r="AZ78" i="2"/>
  <c r="BF78" i="2"/>
  <c r="BH78" i="2"/>
  <c r="BH15" i="2"/>
  <c r="BD15" i="2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P144" i="2"/>
  <c r="DO144" i="2"/>
  <c r="DN144" i="2"/>
  <c r="DM144" i="2"/>
  <c r="DX143" i="2"/>
  <c r="DW143" i="2"/>
  <c r="DV143" i="2"/>
  <c r="DV148" i="2" s="1"/>
  <c r="DU143" i="2"/>
  <c r="DU148" i="2" s="1"/>
  <c r="DT143" i="2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S122" i="2"/>
  <c r="DR122" i="2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R108" i="2"/>
  <c r="DR113" i="2" s="1"/>
  <c r="DQ108" i="2"/>
  <c r="DP108" i="2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T101" i="2"/>
  <c r="DT106" i="2" s="1"/>
  <c r="DS101" i="2"/>
  <c r="DR101" i="2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T70" i="2"/>
  <c r="DS70" i="2"/>
  <c r="DQ70" i="2"/>
  <c r="DM70" i="2"/>
  <c r="DT69" i="2"/>
  <c r="DS69" i="2"/>
  <c r="DQ69" i="2"/>
  <c r="DP69" i="2"/>
  <c r="DM69" i="2"/>
  <c r="DT68" i="2"/>
  <c r="DS68" i="2"/>
  <c r="DQ68" i="2"/>
  <c r="DM68" i="2"/>
  <c r="DT67" i="2"/>
  <c r="DS67" i="2"/>
  <c r="DQ67" i="2"/>
  <c r="DM67" i="2"/>
  <c r="DT66" i="2"/>
  <c r="DS66" i="2"/>
  <c r="DR66" i="2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U59" i="2"/>
  <c r="DU64" i="2" s="1"/>
  <c r="DT59" i="2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W52" i="2"/>
  <c r="DV52" i="2"/>
  <c r="DU52" i="2"/>
  <c r="DU57" i="2" s="1"/>
  <c r="DT52" i="2"/>
  <c r="DS52" i="2"/>
  <c r="DR52" i="2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W38" i="2"/>
  <c r="DV38" i="2"/>
  <c r="DU38" i="2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S31" i="2"/>
  <c r="DR31" i="2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W24" i="2"/>
  <c r="DV24" i="2"/>
  <c r="DV29" i="2" s="1"/>
  <c r="DU24" i="2"/>
  <c r="DT24" i="2"/>
  <c r="DS24" i="2"/>
  <c r="DS29" i="2" s="1"/>
  <c r="DR24" i="2"/>
  <c r="DQ24" i="2"/>
  <c r="DP24" i="2"/>
  <c r="DP29" i="2" s="1"/>
  <c r="DO24" i="2"/>
  <c r="DN24" i="2"/>
  <c r="DN29" i="2" s="1"/>
  <c r="DM24" i="2"/>
  <c r="DM29" i="2" s="1"/>
  <c r="DX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S148" i="2"/>
  <c r="BR148" i="2"/>
  <c r="BQ148" i="2"/>
  <c r="BK148" i="2"/>
  <c r="BJ148" i="2"/>
  <c r="BI148" i="2"/>
  <c r="BS141" i="2"/>
  <c r="BR141" i="2"/>
  <c r="BQ141" i="2"/>
  <c r="BK141" i="2"/>
  <c r="BJ141" i="2"/>
  <c r="BI141" i="2"/>
  <c r="BS134" i="2"/>
  <c r="BR134" i="2"/>
  <c r="BQ134" i="2"/>
  <c r="BK134" i="2"/>
  <c r="BJ134" i="2"/>
  <c r="BI134" i="2"/>
  <c r="BS127" i="2"/>
  <c r="BR127" i="2"/>
  <c r="BQ127" i="2"/>
  <c r="BK127" i="2"/>
  <c r="BJ127" i="2"/>
  <c r="BI127" i="2"/>
  <c r="BS113" i="2"/>
  <c r="BR113" i="2"/>
  <c r="BQ113" i="2"/>
  <c r="BK113" i="2"/>
  <c r="BJ113" i="2"/>
  <c r="BI113" i="2"/>
  <c r="BS106" i="2"/>
  <c r="BR106" i="2"/>
  <c r="BQ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S92" i="2"/>
  <c r="BR92" i="2"/>
  <c r="BQ92" i="2"/>
  <c r="BP92" i="2"/>
  <c r="BN92" i="2"/>
  <c r="BM92" i="2"/>
  <c r="BL92" i="2"/>
  <c r="BK92" i="2"/>
  <c r="BJ92" i="2"/>
  <c r="BI92" i="2"/>
  <c r="DX119" i="2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DX118" i="2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DX117" i="2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DX116" i="2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R78" i="2"/>
  <c r="BQ78" i="2"/>
  <c r="DS73" i="2"/>
  <c r="DR73" i="2"/>
  <c r="BM78" i="2"/>
  <c r="BL78" i="2"/>
  <c r="BJ78" i="2"/>
  <c r="BI78" i="2"/>
  <c r="DX70" i="2"/>
  <c r="DW70" i="2"/>
  <c r="DV70" i="2"/>
  <c r="DU70" i="2"/>
  <c r="BN70" i="2"/>
  <c r="DR70" i="2" s="1"/>
  <c r="BL70" i="2"/>
  <c r="DP70" i="2" s="1"/>
  <c r="BK70" i="2"/>
  <c r="DO70" i="2" s="1"/>
  <c r="BJ70" i="2"/>
  <c r="DN70" i="2" s="1"/>
  <c r="BI70" i="2"/>
  <c r="DX69" i="2"/>
  <c r="DW69" i="2"/>
  <c r="DV69" i="2"/>
  <c r="DU69" i="2"/>
  <c r="BN69" i="2"/>
  <c r="DR69" i="2" s="1"/>
  <c r="BL69" i="2"/>
  <c r="BK69" i="2"/>
  <c r="DO69" i="2" s="1"/>
  <c r="BJ69" i="2"/>
  <c r="DN69" i="2" s="1"/>
  <c r="BI69" i="2"/>
  <c r="DX68" i="2"/>
  <c r="DW68" i="2"/>
  <c r="DV68" i="2"/>
  <c r="DU68" i="2"/>
  <c r="BN68" i="2"/>
  <c r="DR68" i="2" s="1"/>
  <c r="BL68" i="2"/>
  <c r="DP68" i="2" s="1"/>
  <c r="BK68" i="2"/>
  <c r="DO68" i="2" s="1"/>
  <c r="BJ68" i="2"/>
  <c r="DN68" i="2" s="1"/>
  <c r="BI68" i="2"/>
  <c r="DX67" i="2"/>
  <c r="DW67" i="2"/>
  <c r="DV67" i="2"/>
  <c r="DU67" i="2"/>
  <c r="BN67" i="2"/>
  <c r="BN71" i="2" s="1"/>
  <c r="BL67" i="2"/>
  <c r="DP67" i="2" s="1"/>
  <c r="BK67" i="2"/>
  <c r="DO67" i="2" s="1"/>
  <c r="BJ67" i="2"/>
  <c r="DN67" i="2" s="1"/>
  <c r="BI67" i="2"/>
  <c r="DX66" i="2"/>
  <c r="BL66" i="2"/>
  <c r="BL71" i="2" s="1"/>
  <c r="BK66" i="2"/>
  <c r="BK71" i="2" s="1"/>
  <c r="BJ66" i="2"/>
  <c r="DN66" i="2" s="1"/>
  <c r="DN71" i="2" s="1"/>
  <c r="BI66" i="2"/>
  <c r="BI71" i="2" s="1"/>
  <c r="BS64" i="2"/>
  <c r="BR64" i="2"/>
  <c r="BQ64" i="2"/>
  <c r="BK64" i="2"/>
  <c r="BJ64" i="2"/>
  <c r="BI64" i="2"/>
  <c r="BS57" i="2"/>
  <c r="BR57" i="2"/>
  <c r="BQ57" i="2"/>
  <c r="BK57" i="2"/>
  <c r="BJ57" i="2"/>
  <c r="BI57" i="2"/>
  <c r="BS50" i="2"/>
  <c r="BR50" i="2"/>
  <c r="BQ50" i="2"/>
  <c r="BK50" i="2"/>
  <c r="BJ50" i="2"/>
  <c r="BI50" i="2"/>
  <c r="BS43" i="2"/>
  <c r="BR43" i="2"/>
  <c r="BQ43" i="2"/>
  <c r="BK43" i="2"/>
  <c r="BJ43" i="2"/>
  <c r="BI43" i="2"/>
  <c r="BS36" i="2"/>
  <c r="BR36" i="2"/>
  <c r="BQ36" i="2"/>
  <c r="BK36" i="2"/>
  <c r="BJ36" i="2"/>
  <c r="BI36" i="2"/>
  <c r="BS29" i="2"/>
  <c r="BR29" i="2"/>
  <c r="BQ29" i="2"/>
  <c r="BK29" i="2"/>
  <c r="BJ29" i="2"/>
  <c r="BI29" i="2"/>
  <c r="BS22" i="2"/>
  <c r="DW22" i="2" s="1"/>
  <c r="BR22" i="2"/>
  <c r="DV22" i="2" s="1"/>
  <c r="BQ22" i="2"/>
  <c r="DU22" i="2" s="1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X29" i="2" l="1"/>
  <c r="DX57" i="2"/>
  <c r="DX71" i="2"/>
  <c r="DX43" i="2"/>
  <c r="BS71" i="2"/>
  <c r="DW66" i="2"/>
  <c r="DW71" i="2" s="1"/>
  <c r="DV64" i="2"/>
  <c r="DV57" i="2"/>
  <c r="BR71" i="2"/>
  <c r="DV66" i="2"/>
  <c r="DV71" i="2" s="1"/>
  <c r="DV43" i="2"/>
  <c r="DU106" i="2"/>
  <c r="BQ71" i="2"/>
  <c r="DU66" i="2"/>
  <c r="DU71" i="2" s="1"/>
  <c r="DU43" i="2"/>
  <c r="DU29" i="2"/>
  <c r="DT148" i="2"/>
  <c r="DT134" i="2"/>
  <c r="DT127" i="2"/>
  <c r="DT50" i="2"/>
  <c r="DT64" i="2"/>
  <c r="DT36" i="2"/>
  <c r="DS113" i="2"/>
  <c r="DS57" i="2"/>
  <c r="DS71" i="2"/>
  <c r="DP113" i="2"/>
  <c r="DR127" i="2"/>
  <c r="DR106" i="2"/>
  <c r="DR67" i="2"/>
  <c r="DR57" i="2"/>
  <c r="DR71" i="2"/>
  <c r="DR36" i="2"/>
  <c r="DR29" i="2"/>
  <c r="DQ148" i="2"/>
  <c r="DP141" i="2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DX94" i="2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<sst xmlns="http://schemas.openxmlformats.org/spreadsheetml/2006/main" count="280" uniqueCount="54">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</sst>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December%202023/Submittal/2023%20Revenue%20Report%20-%20BI-54%20Master.xlsx" TargetMode="External"/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August%202024/Submittals/2024%20Revenue%20Report%20-%20BI-54%20Master.xlsx" TargetMode="External"/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August%202024/Submittals/2024%20Revenue%20Report%20-%20BI-54%20Master.xlsx?E5760482" TargetMode="External"/><Relationship Id="rId1" Type="http://schemas.openxmlformats.org/officeDocument/2006/relationships/externalLinkPath" Target="file:///\\E5760482\2024%20Revenue%20Report%20-%20BI-54%20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ave\BGC\Monthly%20Uncollectibles\Oct%202024\2024%20Revenue%20Report%20-%20BI-54%20Master.xlsx" TargetMode="External"/><Relationship Id="rId1" Type="http://schemas.openxmlformats.org/officeDocument/2006/relationships/externalLinkPath" Target="https://iberdrolaus-my.sharepoint.com/personal/dsimek_uinet_com/Documents/Dave/BGC/Monthly%20Uncollectibles/Oct%202024/2024%20Revenue%20Report%20-%20BI-54%20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dsimek_uinet_com/Documents/Dave/BGC/Monthly%20Uncollectibles/Nov%202024/2024%20Revenue%20Report%20-%20BI-54%20Master.xlsx" TargetMode="External"/><Relationship Id="rId1" Type="http://schemas.openxmlformats.org/officeDocument/2006/relationships/externalLinkPath" Target="https://iberdrolaus-my.sharepoint.com/personal/dsimek_uinet_com/Documents/Dave/BGC/Monthly%20Uncollectibles/Dec%202024/2024%20Revenue%20Report%20-%20BI-54%20Maste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dsimek_uinet_com/Documents/Dave/BGC/Monthly%20Uncollectibles/Dec%202024/November%20Revenue%20Report%20-%20BI-54%20%2012-1-2024.xlsx" TargetMode="External"/><Relationship Id="rId1" Type="http://schemas.openxmlformats.org/officeDocument/2006/relationships/externalLinkPath" Target="https://iberdrolaus-my.sharepoint.com/personal/dsimek_uinet_com/Documents/Dave/BGC/Monthly%20Uncollectibles/Dec%202024/November%20Revenue%20Report%20-%20BI-54%20%2012-1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RATEPLAN\Monthly%20Closing\Calendar%202024\2024%20Reports\2024%20Revenue%20Report%20-%20BI-54%20Master.xlsx" TargetMode="External"/><Relationship Id="rId1" Type="http://schemas.openxmlformats.org/officeDocument/2006/relationships/externalLinkPath" Target="/RATEPLAN/Monthly%20Closing/Calendar%202024/2024%20Reports/2024%20Revenue%20Report%20-%20BI-54%20Master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emand\Special%20Projects\BGC\Aging\2024\DPU%2020-58%20BGC%20Monthly%20Arrearage%20Report%202024.newxlsx.xlsx" TargetMode="External"/><Relationship Id="rId1" Type="http://schemas.openxmlformats.org/officeDocument/2006/relationships/externalLinkPath" Target="file:///S:\Demand\Special%20Projects\BGC\Aging\2024\DPU%2020-58%20BGC%20Monthly%20Arrearage%20Report%202024.new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3 Summary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3" refreshError="1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4" refreshError="1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5" refreshError="1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6" refreshError="1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7" refreshError="1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8" refreshError="1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9" refreshError="1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10" refreshError="1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445336.25</v>
          </cell>
        </row>
      </sheetData>
      <sheetData sheetId="11" refreshError="1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2" refreshError="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3" refreshError="1">
        <row r="5">
          <cell r="C5">
            <v>12</v>
          </cell>
        </row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 refreshError="1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 refreshError="1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 refreshError="1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 refreshError="1">
        <row r="6">
          <cell r="C6">
            <v>2125</v>
          </cell>
          <cell r="D6">
            <v>26973</v>
          </cell>
          <cell r="J6">
            <v>83977.82</v>
          </cell>
        </row>
        <row r="7">
          <cell r="C7">
            <v>489</v>
          </cell>
          <cell r="D7">
            <v>6664</v>
          </cell>
          <cell r="J7">
            <v>15266.029999999995</v>
          </cell>
        </row>
        <row r="8">
          <cell r="C8">
            <v>26637</v>
          </cell>
          <cell r="D8">
            <v>1382210</v>
          </cell>
          <cell r="J8">
            <v>2581324.1800000002</v>
          </cell>
        </row>
        <row r="9">
          <cell r="C9">
            <v>6148</v>
          </cell>
          <cell r="D9">
            <v>306279</v>
          </cell>
          <cell r="J9">
            <v>435316.76999999996</v>
          </cell>
        </row>
        <row r="13">
          <cell r="C13">
            <v>3190</v>
          </cell>
          <cell r="D13">
            <v>301379</v>
          </cell>
          <cell r="J13">
            <v>470537.52</v>
          </cell>
        </row>
        <row r="14">
          <cell r="C14">
            <v>172</v>
          </cell>
          <cell r="D14">
            <v>146649</v>
          </cell>
          <cell r="J14">
            <v>180629.15999999997</v>
          </cell>
        </row>
        <row r="15">
          <cell r="C15">
            <v>16</v>
          </cell>
          <cell r="D15">
            <v>140916</v>
          </cell>
          <cell r="J15">
            <v>180510.63</v>
          </cell>
        </row>
        <row r="16">
          <cell r="C16">
            <v>668</v>
          </cell>
          <cell r="D16">
            <v>125385</v>
          </cell>
          <cell r="J16">
            <v>180865.97</v>
          </cell>
        </row>
        <row r="17">
          <cell r="C17">
            <v>95</v>
          </cell>
          <cell r="D17">
            <v>101330</v>
          </cell>
          <cell r="J17">
            <v>113907.45</v>
          </cell>
        </row>
        <row r="18">
          <cell r="C18">
            <v>7</v>
          </cell>
          <cell r="D18">
            <v>97411</v>
          </cell>
          <cell r="J18">
            <v>92994.06</v>
          </cell>
        </row>
        <row r="29">
          <cell r="C29">
            <v>154</v>
          </cell>
          <cell r="D29">
            <v>17165</v>
          </cell>
          <cell r="J29">
            <v>18953.55</v>
          </cell>
        </row>
        <row r="31">
          <cell r="C31">
            <v>586</v>
          </cell>
          <cell r="D31">
            <v>113610</v>
          </cell>
          <cell r="J31">
            <v>94935.24000000002</v>
          </cell>
        </row>
        <row r="32">
          <cell r="C32">
            <v>247</v>
          </cell>
          <cell r="D32">
            <v>306622</v>
          </cell>
          <cell r="J32">
            <v>186053.97</v>
          </cell>
        </row>
        <row r="33">
          <cell r="C33">
            <v>56</v>
          </cell>
          <cell r="D33">
            <v>484967</v>
          </cell>
          <cell r="J33">
            <v>231563.86</v>
          </cell>
        </row>
        <row r="34">
          <cell r="C34">
            <v>136</v>
          </cell>
          <cell r="D34">
            <v>28061</v>
          </cell>
          <cell r="J34">
            <v>23010.400000000001</v>
          </cell>
        </row>
        <row r="35">
          <cell r="C35">
            <v>72</v>
          </cell>
          <cell r="D35">
            <v>130885</v>
          </cell>
          <cell r="J35">
            <v>66315.55</v>
          </cell>
        </row>
        <row r="36">
          <cell r="C36">
            <v>30</v>
          </cell>
          <cell r="D36">
            <v>651835</v>
          </cell>
          <cell r="J36">
            <v>196021.69000000003</v>
          </cell>
        </row>
        <row r="48">
          <cell r="C48">
            <v>8</v>
          </cell>
          <cell r="D48">
            <v>2813321</v>
          </cell>
          <cell r="J48">
            <v>611615.64</v>
          </cell>
        </row>
      </sheetData>
      <sheetData sheetId="6" refreshError="1">
        <row r="6">
          <cell r="C6">
            <v>2135</v>
          </cell>
          <cell r="D6">
            <v>24629</v>
          </cell>
          <cell r="J6">
            <v>71024.41</v>
          </cell>
        </row>
        <row r="7">
          <cell r="C7">
            <v>489</v>
          </cell>
          <cell r="D7">
            <v>6068</v>
          </cell>
          <cell r="J7">
            <v>12782.99</v>
          </cell>
        </row>
        <row r="8">
          <cell r="C8">
            <v>26447</v>
          </cell>
          <cell r="D8">
            <v>560740</v>
          </cell>
          <cell r="J8">
            <v>1044754.9</v>
          </cell>
        </row>
        <row r="9">
          <cell r="C9">
            <v>6134</v>
          </cell>
          <cell r="D9">
            <v>122577</v>
          </cell>
          <cell r="J9">
            <v>174307.94</v>
          </cell>
        </row>
        <row r="13">
          <cell r="C13">
            <v>3163</v>
          </cell>
          <cell r="D13">
            <v>81056</v>
          </cell>
          <cell r="J13">
            <v>126322.21999999999</v>
          </cell>
        </row>
        <row r="14">
          <cell r="C14">
            <v>170</v>
          </cell>
          <cell r="D14">
            <v>43717</v>
          </cell>
          <cell r="J14">
            <v>44399.479999999996</v>
          </cell>
        </row>
        <row r="15">
          <cell r="C15">
            <v>16</v>
          </cell>
          <cell r="D15">
            <v>38383</v>
          </cell>
          <cell r="J15">
            <v>38772.270000000004</v>
          </cell>
        </row>
        <row r="16">
          <cell r="C16">
            <v>665</v>
          </cell>
          <cell r="D16">
            <v>119301</v>
          </cell>
          <cell r="J16">
            <v>134700.56000000003</v>
          </cell>
        </row>
        <row r="17">
          <cell r="C17">
            <v>92</v>
          </cell>
          <cell r="D17">
            <v>75981</v>
          </cell>
          <cell r="J17">
            <v>63561.850000000006</v>
          </cell>
        </row>
        <row r="18">
          <cell r="C18">
            <v>7</v>
          </cell>
          <cell r="D18">
            <v>55522</v>
          </cell>
          <cell r="J18">
            <v>36064.69</v>
          </cell>
        </row>
        <row r="29">
          <cell r="C29">
            <v>154</v>
          </cell>
          <cell r="D29">
            <v>5892</v>
          </cell>
          <cell r="J29">
            <v>7866.17</v>
          </cell>
        </row>
        <row r="31">
          <cell r="C31">
            <v>579</v>
          </cell>
          <cell r="D31">
            <v>38514</v>
          </cell>
          <cell r="J31">
            <v>37334.33</v>
          </cell>
        </row>
        <row r="32">
          <cell r="C32">
            <v>246</v>
          </cell>
          <cell r="D32">
            <v>125204</v>
          </cell>
          <cell r="J32">
            <v>82839.23</v>
          </cell>
        </row>
        <row r="33">
          <cell r="C33">
            <v>56</v>
          </cell>
          <cell r="D33">
            <v>220996</v>
          </cell>
          <cell r="J33">
            <v>114288.54</v>
          </cell>
        </row>
        <row r="34">
          <cell r="C34">
            <v>138</v>
          </cell>
          <cell r="D34">
            <v>43482</v>
          </cell>
          <cell r="J34">
            <v>35132.83</v>
          </cell>
        </row>
        <row r="35">
          <cell r="C35">
            <v>74</v>
          </cell>
          <cell r="D35">
            <v>106416</v>
          </cell>
          <cell r="J35">
            <v>56158.540000000008</v>
          </cell>
        </row>
        <row r="36">
          <cell r="C36">
            <v>30</v>
          </cell>
          <cell r="D36">
            <v>737206</v>
          </cell>
          <cell r="J36">
            <v>238402.61</v>
          </cell>
        </row>
        <row r="48">
          <cell r="C48">
            <v>9</v>
          </cell>
          <cell r="D48">
            <v>2433365</v>
          </cell>
          <cell r="J48">
            <v>544810.23</v>
          </cell>
        </row>
      </sheetData>
      <sheetData sheetId="7" refreshError="1">
        <row r="6">
          <cell r="C6">
            <v>2139</v>
          </cell>
          <cell r="D6">
            <v>19310</v>
          </cell>
          <cell r="J6">
            <v>58588.680000000008</v>
          </cell>
        </row>
        <row r="7">
          <cell r="C7">
            <v>476</v>
          </cell>
          <cell r="D7">
            <v>4403</v>
          </cell>
          <cell r="J7">
            <v>9947.4599999999991</v>
          </cell>
        </row>
        <row r="8">
          <cell r="C8">
            <v>26426</v>
          </cell>
          <cell r="D8">
            <v>380769</v>
          </cell>
          <cell r="J8">
            <v>759400.71000000008</v>
          </cell>
        </row>
        <row r="9">
          <cell r="C9">
            <v>6051</v>
          </cell>
          <cell r="D9">
            <v>78763</v>
          </cell>
          <cell r="J9">
            <v>123133.64</v>
          </cell>
        </row>
        <row r="13">
          <cell r="C13">
            <v>3166</v>
          </cell>
          <cell r="D13">
            <v>51177</v>
          </cell>
          <cell r="J13">
            <v>88385.68</v>
          </cell>
        </row>
        <row r="14">
          <cell r="C14">
            <v>170</v>
          </cell>
          <cell r="D14">
            <v>31726</v>
          </cell>
          <cell r="J14">
            <v>29146.960000000003</v>
          </cell>
        </row>
        <row r="15">
          <cell r="C15">
            <v>16</v>
          </cell>
          <cell r="D15">
            <v>28094</v>
          </cell>
          <cell r="J15">
            <v>26644.870000000003</v>
          </cell>
        </row>
        <row r="16">
          <cell r="C16">
            <v>668</v>
          </cell>
          <cell r="D16">
            <v>107420</v>
          </cell>
          <cell r="J16">
            <v>109327.34</v>
          </cell>
        </row>
        <row r="17">
          <cell r="C17">
            <v>93</v>
          </cell>
          <cell r="D17">
            <v>73789</v>
          </cell>
          <cell r="J17">
            <v>52703.040000000001</v>
          </cell>
        </row>
        <row r="18">
          <cell r="C18">
            <v>7</v>
          </cell>
          <cell r="D18">
            <v>65849</v>
          </cell>
          <cell r="J18">
            <v>32837.47</v>
          </cell>
        </row>
        <row r="29">
          <cell r="C29">
            <v>154</v>
          </cell>
          <cell r="D29">
            <v>3238</v>
          </cell>
          <cell r="J29">
            <v>5120.46</v>
          </cell>
        </row>
        <row r="31">
          <cell r="C31">
            <v>584</v>
          </cell>
          <cell r="D31">
            <v>23433</v>
          </cell>
          <cell r="J31">
            <v>25676.14</v>
          </cell>
        </row>
        <row r="32">
          <cell r="C32">
            <v>247</v>
          </cell>
          <cell r="D32">
            <v>87281</v>
          </cell>
          <cell r="J32">
            <v>60330.37</v>
          </cell>
        </row>
        <row r="33">
          <cell r="C33">
            <v>55</v>
          </cell>
          <cell r="D33">
            <v>179742</v>
          </cell>
          <cell r="J33">
            <v>94523.65</v>
          </cell>
        </row>
        <row r="34">
          <cell r="C34">
            <v>138</v>
          </cell>
          <cell r="D34">
            <v>29925</v>
          </cell>
          <cell r="J34">
            <v>24715.56</v>
          </cell>
        </row>
        <row r="35">
          <cell r="C35">
            <v>74</v>
          </cell>
          <cell r="D35">
            <v>101017</v>
          </cell>
          <cell r="J35">
            <v>53388.53</v>
          </cell>
        </row>
        <row r="36">
          <cell r="C36">
            <v>30</v>
          </cell>
          <cell r="D36">
            <v>741081</v>
          </cell>
          <cell r="J36">
            <v>239593.66</v>
          </cell>
        </row>
        <row r="48">
          <cell r="C48">
            <v>7</v>
          </cell>
          <cell r="D48">
            <v>1902740</v>
          </cell>
          <cell r="J48">
            <v>537546.46</v>
          </cell>
        </row>
      </sheetData>
      <sheetData sheetId="8" refreshError="1">
        <row r="5">
          <cell r="C5">
            <v>11</v>
          </cell>
        </row>
        <row r="6">
          <cell r="C6">
            <v>2118</v>
          </cell>
          <cell r="D6">
            <v>18877</v>
          </cell>
          <cell r="J6">
            <v>54368.670000000006</v>
          </cell>
        </row>
        <row r="7">
          <cell r="C7">
            <v>487</v>
          </cell>
          <cell r="D7">
            <v>4450</v>
          </cell>
          <cell r="J7">
            <v>9525.2000000000025</v>
          </cell>
        </row>
        <row r="8">
          <cell r="C8">
            <v>26550</v>
          </cell>
          <cell r="D8">
            <v>375143</v>
          </cell>
          <cell r="J8">
            <v>691738.55999999994</v>
          </cell>
        </row>
        <row r="9">
          <cell r="C9">
            <v>5824</v>
          </cell>
          <cell r="D9">
            <v>74195</v>
          </cell>
          <cell r="J9">
            <v>107572.31999999998</v>
          </cell>
        </row>
        <row r="13">
          <cell r="C13">
            <v>3166</v>
          </cell>
          <cell r="D13">
            <v>49363</v>
          </cell>
          <cell r="J13">
            <v>78980.909999999974</v>
          </cell>
        </row>
        <row r="14">
          <cell r="C14">
            <v>169</v>
          </cell>
          <cell r="D14">
            <v>32042</v>
          </cell>
          <cell r="J14">
            <v>25734.870000000003</v>
          </cell>
        </row>
        <row r="15">
          <cell r="C15">
            <v>16</v>
          </cell>
          <cell r="D15">
            <v>32202</v>
          </cell>
          <cell r="J15">
            <v>19197.919999999998</v>
          </cell>
        </row>
        <row r="16">
          <cell r="C16">
            <v>668</v>
          </cell>
          <cell r="D16">
            <v>111120</v>
          </cell>
          <cell r="J16">
            <v>96192.59</v>
          </cell>
        </row>
        <row r="17">
          <cell r="C17">
            <v>93</v>
          </cell>
          <cell r="D17">
            <v>71451</v>
          </cell>
          <cell r="J17">
            <v>41495.379999999997</v>
          </cell>
        </row>
        <row r="18">
          <cell r="C18">
            <v>7</v>
          </cell>
          <cell r="D18">
            <v>83630</v>
          </cell>
          <cell r="J18">
            <v>32839.99</v>
          </cell>
        </row>
        <row r="29">
          <cell r="C29">
            <v>154</v>
          </cell>
          <cell r="D29">
            <v>3071</v>
          </cell>
          <cell r="J29">
            <v>4828.84</v>
          </cell>
        </row>
        <row r="31">
          <cell r="C31">
            <v>584</v>
          </cell>
          <cell r="D31">
            <v>20796</v>
          </cell>
          <cell r="J31">
            <v>22839.31</v>
          </cell>
        </row>
        <row r="32">
          <cell r="C32">
            <v>246</v>
          </cell>
          <cell r="D32">
            <v>86408</v>
          </cell>
          <cell r="J32">
            <v>56582.810000000005</v>
          </cell>
        </row>
        <row r="33">
          <cell r="C33">
            <v>54</v>
          </cell>
          <cell r="D33">
            <v>139352</v>
          </cell>
          <cell r="J33">
            <v>74426.63</v>
          </cell>
        </row>
        <row r="34">
          <cell r="C34">
            <v>138</v>
          </cell>
          <cell r="D34">
            <v>38226</v>
          </cell>
          <cell r="J34">
            <v>29678.760000000002</v>
          </cell>
        </row>
        <row r="35">
          <cell r="C35">
            <v>71</v>
          </cell>
          <cell r="D35">
            <v>100647</v>
          </cell>
          <cell r="J35">
            <v>49968.66</v>
          </cell>
        </row>
        <row r="36">
          <cell r="C36">
            <v>30</v>
          </cell>
          <cell r="D36">
            <v>639988</v>
          </cell>
          <cell r="J36">
            <v>206835.11</v>
          </cell>
        </row>
        <row r="48">
          <cell r="C48">
            <v>7</v>
          </cell>
          <cell r="D48">
            <v>2193786</v>
          </cell>
          <cell r="J48">
            <v>527922.34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C6">
            <v>2135</v>
          </cell>
          <cell r="D6">
            <v>21169</v>
          </cell>
          <cell r="J6">
            <v>57386.6</v>
          </cell>
        </row>
        <row r="7">
          <cell r="C7">
            <v>475</v>
          </cell>
          <cell r="D7">
            <v>4780</v>
          </cell>
          <cell r="J7">
            <v>9662.2099999999991</v>
          </cell>
        </row>
        <row r="8">
          <cell r="C8">
            <v>26705</v>
          </cell>
          <cell r="D8">
            <v>448603</v>
          </cell>
          <cell r="J8">
            <v>752169.2</v>
          </cell>
        </row>
        <row r="9">
          <cell r="C9">
            <v>5651</v>
          </cell>
          <cell r="D9">
            <v>84037</v>
          </cell>
          <cell r="J9">
            <v>111039.91</v>
          </cell>
        </row>
        <row r="13">
          <cell r="C13">
            <v>3169</v>
          </cell>
          <cell r="D13">
            <v>71182</v>
          </cell>
          <cell r="J13">
            <v>95664.87</v>
          </cell>
        </row>
        <row r="14">
          <cell r="C14">
            <v>167</v>
          </cell>
          <cell r="D14">
            <v>37755</v>
          </cell>
          <cell r="J14">
            <v>29223.46</v>
          </cell>
        </row>
        <row r="15">
          <cell r="C15">
            <v>16</v>
          </cell>
          <cell r="D15">
            <v>38265</v>
          </cell>
          <cell r="J15">
            <v>24380.020000000004</v>
          </cell>
        </row>
        <row r="16">
          <cell r="C16">
            <v>662</v>
          </cell>
          <cell r="D16">
            <v>116589</v>
          </cell>
          <cell r="J16">
            <v>98870.209999999992</v>
          </cell>
        </row>
        <row r="17">
          <cell r="C17">
            <v>95</v>
          </cell>
          <cell r="D17">
            <v>73849</v>
          </cell>
          <cell r="J17">
            <v>42777.229999999996</v>
          </cell>
        </row>
        <row r="18">
          <cell r="C18">
            <v>8</v>
          </cell>
          <cell r="D18">
            <v>98313</v>
          </cell>
          <cell r="J18">
            <v>38790.969999999994</v>
          </cell>
        </row>
        <row r="29">
          <cell r="C29">
            <v>154</v>
          </cell>
          <cell r="D29">
            <v>4120</v>
          </cell>
          <cell r="J29">
            <v>5538.07</v>
          </cell>
        </row>
        <row r="31">
          <cell r="C31">
            <v>582</v>
          </cell>
          <cell r="D31">
            <v>26451</v>
          </cell>
          <cell r="J31">
            <v>25771.15</v>
          </cell>
        </row>
        <row r="32">
          <cell r="C32">
            <v>248</v>
          </cell>
          <cell r="D32">
            <v>115483</v>
          </cell>
          <cell r="J32">
            <v>70816.639999999999</v>
          </cell>
        </row>
        <row r="33">
          <cell r="C33">
            <v>55</v>
          </cell>
          <cell r="D33">
            <v>166960</v>
          </cell>
          <cell r="J33">
            <v>84603.67</v>
          </cell>
        </row>
        <row r="34">
          <cell r="C34">
            <v>138</v>
          </cell>
          <cell r="D34">
            <v>41809</v>
          </cell>
          <cell r="J34">
            <v>30589.09</v>
          </cell>
        </row>
        <row r="35">
          <cell r="C35">
            <v>71</v>
          </cell>
          <cell r="D35">
            <v>119277</v>
          </cell>
          <cell r="J35">
            <v>55982.61</v>
          </cell>
        </row>
        <row r="36">
          <cell r="C36">
            <v>29</v>
          </cell>
          <cell r="D36">
            <v>702472</v>
          </cell>
          <cell r="J36">
            <v>210301.16</v>
          </cell>
        </row>
        <row r="48">
          <cell r="C48">
            <v>7</v>
          </cell>
          <cell r="D48">
            <v>2143842</v>
          </cell>
          <cell r="J48">
            <v>540473.59999999998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2156</v>
          </cell>
          <cell r="D6">
            <v>20390</v>
          </cell>
          <cell r="J6">
            <v>57635.81</v>
          </cell>
        </row>
        <row r="7">
          <cell r="C7">
            <v>451</v>
          </cell>
          <cell r="D7">
            <v>4302</v>
          </cell>
          <cell r="J7">
            <v>8967.4700000000012</v>
          </cell>
        </row>
        <row r="8">
          <cell r="C8">
            <v>26705</v>
          </cell>
          <cell r="D8">
            <v>679030</v>
          </cell>
          <cell r="J8">
            <v>1028017.56</v>
          </cell>
        </row>
        <row r="9">
          <cell r="C9">
            <v>5684</v>
          </cell>
          <cell r="D9">
            <v>120731</v>
          </cell>
          <cell r="J9">
            <v>144323.62000000002</v>
          </cell>
        </row>
        <row r="13">
          <cell r="C13">
            <v>3157</v>
          </cell>
          <cell r="D13">
            <v>124523</v>
          </cell>
          <cell r="J13">
            <v>146562.66</v>
          </cell>
        </row>
        <row r="14">
          <cell r="C14">
            <v>169</v>
          </cell>
          <cell r="D14">
            <v>96847</v>
          </cell>
          <cell r="J14">
            <v>74944.460000000006</v>
          </cell>
        </row>
        <row r="15">
          <cell r="C15">
            <v>13</v>
          </cell>
          <cell r="D15">
            <v>62556</v>
          </cell>
          <cell r="J15">
            <v>41837.160000000003</v>
          </cell>
        </row>
        <row r="16">
          <cell r="C16">
            <v>661</v>
          </cell>
          <cell r="D16">
            <v>106711</v>
          </cell>
          <cell r="J16">
            <v>97592.840000000011</v>
          </cell>
        </row>
        <row r="17">
          <cell r="C17">
            <v>94</v>
          </cell>
          <cell r="D17">
            <v>79485</v>
          </cell>
          <cell r="J17">
            <v>51475.19</v>
          </cell>
        </row>
        <row r="18">
          <cell r="C18">
            <v>8</v>
          </cell>
          <cell r="D18">
            <v>155380</v>
          </cell>
          <cell r="J18">
            <v>70310.929999999993</v>
          </cell>
        </row>
        <row r="29">
          <cell r="C29">
            <v>154</v>
          </cell>
          <cell r="D29">
            <v>5850</v>
          </cell>
          <cell r="J29">
            <v>7115.32</v>
          </cell>
        </row>
        <row r="31">
          <cell r="C31">
            <v>583</v>
          </cell>
          <cell r="D31">
            <v>53833</v>
          </cell>
          <cell r="J31">
            <v>45144.499999999993</v>
          </cell>
        </row>
        <row r="32">
          <cell r="C32">
            <v>248</v>
          </cell>
          <cell r="D32">
            <v>257303</v>
          </cell>
          <cell r="J32">
            <v>147663.36000000002</v>
          </cell>
        </row>
        <row r="33">
          <cell r="C33">
            <v>56</v>
          </cell>
          <cell r="D33">
            <v>264669</v>
          </cell>
          <cell r="J33">
            <v>128975.58</v>
          </cell>
        </row>
        <row r="34">
          <cell r="C34">
            <v>136</v>
          </cell>
          <cell r="D34">
            <v>38196</v>
          </cell>
          <cell r="J34">
            <v>28055.78</v>
          </cell>
        </row>
        <row r="35">
          <cell r="C35">
            <v>72</v>
          </cell>
          <cell r="D35">
            <v>133160</v>
          </cell>
          <cell r="J35">
            <v>62279.44</v>
          </cell>
        </row>
        <row r="36">
          <cell r="C36">
            <v>29</v>
          </cell>
          <cell r="D36">
            <v>758008</v>
          </cell>
          <cell r="J36">
            <v>226547.72000000003</v>
          </cell>
        </row>
        <row r="37">
          <cell r="C37">
            <v>2</v>
          </cell>
          <cell r="D37">
            <v>366711</v>
          </cell>
          <cell r="J37">
            <v>79509.3</v>
          </cell>
        </row>
        <row r="49">
          <cell r="C49">
            <v>5</v>
          </cell>
          <cell r="D49">
            <v>2078107</v>
          </cell>
          <cell r="J49">
            <v>475412.42000000004</v>
          </cell>
        </row>
      </sheetData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ember 2024 Revenue Report"/>
      <sheetName val="Utility BI-54 November"/>
      <sheetName val="November without  Rentals  "/>
      <sheetName val="November with Rentals "/>
      <sheetName val="November Cycle 17 "/>
      <sheetName val="Not Assigned"/>
      <sheetName val="October without Rentals "/>
      <sheetName val="October with Rentals"/>
      <sheetName val="October Cycle 17"/>
      <sheetName val="September without Rentals"/>
      <sheetName val="September with Rentals"/>
      <sheetName val="September Cycle 17 "/>
      <sheetName val="August Cycle 17"/>
      <sheetName val="August without Rentals "/>
      <sheetName val="July without Rentals 9.15 am  "/>
      <sheetName val="July with Rentals 9.15 am "/>
      <sheetName val="July without Rentals 5.45 am  "/>
      <sheetName val="July with Rentals 5.45 am "/>
      <sheetName val="July 24 Cycle 17 5.45 am   "/>
      <sheetName val="June without Rentals "/>
      <sheetName val="June with Rentals "/>
      <sheetName val="June 24 Cycle 17   "/>
      <sheetName val="May 24 Cycle 17  "/>
      <sheetName val="May without Rentals  "/>
      <sheetName val="April without Rentals"/>
      <sheetName val="April with Rentals "/>
      <sheetName val="April 24 Cycle 17 "/>
      <sheetName val="March 24 Cycle 17  "/>
      <sheetName val="March without Rentals"/>
      <sheetName val="March with Rentals"/>
      <sheetName val="February 24 Cycle 17  "/>
      <sheetName val="February 2024 without Rentals"/>
      <sheetName val="February 2024 with Rentals "/>
      <sheetName val="January 2024 without Rentals"/>
      <sheetName val="January 2024 with Rentals "/>
      <sheetName val="January 24 Cycle 17  "/>
      <sheetName val="December 2023 without Rentals "/>
      <sheetName val="December 2023 with Rentals"/>
      <sheetName val="December 23 Cycle 17 "/>
      <sheetName val="Not Assigned 2023"/>
    </sheetNames>
    <sheetDataSet>
      <sheetData sheetId="0" refreshError="1">
        <row r="6">
          <cell r="C6">
            <v>2162</v>
          </cell>
        </row>
        <row r="7">
          <cell r="C7">
            <v>442</v>
          </cell>
          <cell r="D7">
            <v>5725</v>
          </cell>
          <cell r="J7">
            <v>12237.550000000003</v>
          </cell>
        </row>
        <row r="8">
          <cell r="C8">
            <v>27063</v>
          </cell>
        </row>
        <row r="9">
          <cell r="C9">
            <v>5542</v>
          </cell>
          <cell r="D9">
            <v>328493</v>
          </cell>
          <cell r="J9">
            <v>398130.52000000008</v>
          </cell>
        </row>
        <row r="11">
          <cell r="D11">
            <v>2105549</v>
          </cell>
          <cell r="J11">
            <v>3329236.3299999996</v>
          </cell>
        </row>
        <row r="13">
          <cell r="C13">
            <v>3160</v>
          </cell>
          <cell r="D13">
            <v>360372</v>
          </cell>
          <cell r="J13">
            <v>496242.21000000008</v>
          </cell>
        </row>
        <row r="14">
          <cell r="C14">
            <v>167</v>
          </cell>
          <cell r="D14">
            <v>206812</v>
          </cell>
          <cell r="J14">
            <v>253452.61</v>
          </cell>
        </row>
        <row r="15">
          <cell r="C15">
            <v>14</v>
          </cell>
          <cell r="D15">
            <v>95398</v>
          </cell>
          <cell r="J15">
            <v>92829.04</v>
          </cell>
        </row>
        <row r="16">
          <cell r="C16">
            <v>664</v>
          </cell>
          <cell r="D16">
            <v>126739</v>
          </cell>
          <cell r="J16">
            <v>164803.44999999998</v>
          </cell>
        </row>
        <row r="17">
          <cell r="C17">
            <v>96</v>
          </cell>
          <cell r="D17">
            <v>92040</v>
          </cell>
          <cell r="J17">
            <v>99331.91</v>
          </cell>
        </row>
        <row r="18">
          <cell r="C18">
            <v>5</v>
          </cell>
          <cell r="D18">
            <v>11262</v>
          </cell>
          <cell r="J18">
            <v>12313.12</v>
          </cell>
        </row>
        <row r="29">
          <cell r="C29">
            <v>154</v>
          </cell>
          <cell r="D29">
            <v>18075</v>
          </cell>
          <cell r="J29">
            <v>18352.41</v>
          </cell>
        </row>
        <row r="31">
          <cell r="C31">
            <v>588</v>
          </cell>
          <cell r="D31">
            <v>141307</v>
          </cell>
          <cell r="J31">
            <v>109732.70000000001</v>
          </cell>
        </row>
        <row r="32">
          <cell r="C32">
            <v>248</v>
          </cell>
          <cell r="D32">
            <v>442915</v>
          </cell>
          <cell r="J32">
            <v>262239.12000000005</v>
          </cell>
        </row>
        <row r="33">
          <cell r="C33">
            <v>54</v>
          </cell>
          <cell r="D33">
            <v>594533</v>
          </cell>
          <cell r="J33">
            <v>283624.28000000003</v>
          </cell>
        </row>
        <row r="34">
          <cell r="C34">
            <v>136</v>
          </cell>
          <cell r="D34">
            <v>29998</v>
          </cell>
          <cell r="J34">
            <v>23011.47</v>
          </cell>
        </row>
        <row r="35">
          <cell r="C35">
            <v>73</v>
          </cell>
          <cell r="D35">
            <v>149646</v>
          </cell>
          <cell r="J35">
            <v>73928.87</v>
          </cell>
        </row>
        <row r="36">
          <cell r="C36">
            <v>31</v>
          </cell>
          <cell r="D36">
            <v>781081</v>
          </cell>
          <cell r="J36">
            <v>235271.4</v>
          </cell>
        </row>
        <row r="37">
          <cell r="C37">
            <v>2</v>
          </cell>
          <cell r="D37">
            <v>323637</v>
          </cell>
          <cell r="J37">
            <v>80438.3</v>
          </cell>
        </row>
        <row r="49">
          <cell r="C49">
            <v>5</v>
          </cell>
          <cell r="D49">
            <v>2121398</v>
          </cell>
          <cell r="J49">
            <v>479095.41000000003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C6">
            <v>2165</v>
          </cell>
        </row>
        <row r="7">
          <cell r="C7">
            <v>439</v>
          </cell>
          <cell r="D7">
            <v>6159</v>
          </cell>
          <cell r="J7">
            <v>14829.27</v>
          </cell>
        </row>
        <row r="8">
          <cell r="C8">
            <v>27276</v>
          </cell>
        </row>
        <row r="9">
          <cell r="C9">
            <v>5440</v>
          </cell>
          <cell r="D9">
            <v>562785</v>
          </cell>
          <cell r="J9">
            <v>819919.48999999987</v>
          </cell>
        </row>
        <row r="11">
          <cell r="D11">
            <v>3691642</v>
          </cell>
          <cell r="J11">
            <v>6899569.5999999996</v>
          </cell>
        </row>
        <row r="13">
          <cell r="C13">
            <v>3149</v>
          </cell>
          <cell r="D13">
            <v>754548</v>
          </cell>
          <cell r="J13">
            <v>1287693.0900000003</v>
          </cell>
        </row>
        <row r="14">
          <cell r="C14">
            <v>142</v>
          </cell>
          <cell r="D14">
            <v>324028</v>
          </cell>
          <cell r="J14">
            <v>489704.23000000004</v>
          </cell>
        </row>
        <row r="15">
          <cell r="C15">
            <v>12</v>
          </cell>
          <cell r="D15">
            <v>112472</v>
          </cell>
          <cell r="J15">
            <v>154706.49</v>
          </cell>
        </row>
        <row r="16">
          <cell r="C16">
            <v>650</v>
          </cell>
          <cell r="D16">
            <v>136163</v>
          </cell>
          <cell r="J16">
            <v>231603.85</v>
          </cell>
        </row>
        <row r="17">
          <cell r="C17">
            <v>88</v>
          </cell>
          <cell r="D17">
            <v>93360</v>
          </cell>
          <cell r="J17">
            <v>134767.09</v>
          </cell>
        </row>
        <row r="18">
          <cell r="C18">
            <v>3</v>
          </cell>
          <cell r="D18">
            <v>24594</v>
          </cell>
          <cell r="J18">
            <v>32691.05</v>
          </cell>
        </row>
        <row r="29">
          <cell r="C29">
            <v>154</v>
          </cell>
          <cell r="D29">
            <v>29994</v>
          </cell>
          <cell r="J29">
            <v>29575.660000000003</v>
          </cell>
        </row>
        <row r="31">
          <cell r="C31">
            <v>584</v>
          </cell>
          <cell r="D31">
            <v>249736</v>
          </cell>
          <cell r="J31">
            <v>194672.75</v>
          </cell>
        </row>
        <row r="32">
          <cell r="C32">
            <v>198</v>
          </cell>
          <cell r="D32">
            <v>618698</v>
          </cell>
          <cell r="J32">
            <v>372176.18</v>
          </cell>
        </row>
        <row r="33">
          <cell r="C33">
            <v>41</v>
          </cell>
          <cell r="D33">
            <v>860915</v>
          </cell>
          <cell r="J33">
            <v>428151.58999999997</v>
          </cell>
        </row>
        <row r="34">
          <cell r="C34">
            <v>132</v>
          </cell>
          <cell r="D34">
            <v>28463</v>
          </cell>
          <cell r="J34">
            <v>22633.68</v>
          </cell>
        </row>
        <row r="35">
          <cell r="C35">
            <v>64</v>
          </cell>
          <cell r="D35">
            <v>141661</v>
          </cell>
          <cell r="J35">
            <v>72667.53</v>
          </cell>
        </row>
        <row r="36">
          <cell r="C36">
            <v>31</v>
          </cell>
          <cell r="D36">
            <v>770495</v>
          </cell>
          <cell r="J36">
            <v>255133.29999999993</v>
          </cell>
        </row>
        <row r="37">
          <cell r="C37">
            <v>2</v>
          </cell>
          <cell r="D37">
            <v>330466</v>
          </cell>
          <cell r="J37">
            <v>75311.09</v>
          </cell>
        </row>
        <row r="49">
          <cell r="C49">
            <v>5</v>
          </cell>
          <cell r="D49">
            <v>2379579</v>
          </cell>
          <cell r="J49">
            <v>439431.61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kshire Gas"/>
      <sheetName val="December old way"/>
    </sheetNames>
    <sheetDataSet>
      <sheetData sheetId="0"/>
      <sheetData sheetId="1">
        <row r="148">
          <cell r="AV148">
            <v>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M32" activePane="bottomRight" state="frozen"/>
      <selection pane="topRight" activeCell="C1" sqref="C1"/>
      <selection pane="bottomLeft" activeCell="A9" sqref="A9"/>
      <selection pane="bottomRight" activeCell="B51" sqref="B51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2.140625" customWidth="1"/>
    <col min="62" max="62" width="12.85546875" customWidth="1"/>
    <col min="63" max="63" width="12.7109375" bestFit="1" customWidth="1"/>
    <col min="64" max="65" width="12.140625" customWidth="1"/>
    <col min="66" max="67" width="14.28515625" customWidth="1"/>
    <col min="68" max="72" width="13.28515625" customWidth="1"/>
    <col min="73" max="73" width="12.7109375" hidden="1" customWidth="1" outlineLevel="1"/>
    <col min="74" max="74" width="12.42578125" hidden="1" customWidth="1" outlineLevel="1"/>
    <col min="75" max="75" width="12.5703125" hidden="1" customWidth="1" outlineLevel="1"/>
    <col min="76" max="76" width="12.42578125" hidden="1" customWidth="1" outlineLevel="1"/>
    <col min="77" max="77" width="13.140625" hidden="1" customWidth="1" outlineLevel="1"/>
    <col min="78" max="78" width="12.5703125" hidden="1" customWidth="1" outlineLevel="1"/>
    <col min="79" max="79" width="11.7109375" hidden="1" customWidth="1" outlineLevel="1"/>
    <col min="80" max="80" width="12.42578125" hidden="1" customWidth="1" outlineLevel="1"/>
    <col min="81" max="84" width="12.140625" hidden="1" customWidth="1" outlineLevel="1"/>
    <col min="85" max="85" width="13" hidden="1" customWidth="1" outlineLevel="1"/>
    <col min="86" max="87" width="11.42578125" hidden="1" customWidth="1" outlineLevel="1"/>
    <col min="88" max="91" width="12" hidden="1" customWidth="1" outlineLevel="1"/>
    <col min="92" max="92" width="11.5703125" hidden="1" customWidth="1" outlineLevel="1"/>
    <col min="93" max="95" width="11.85546875" hidden="1" customWidth="1" outlineLevel="1"/>
    <col min="96" max="98" width="11.5703125" hidden="1" customWidth="1" outlineLevel="1"/>
    <col min="99" max="99" width="10.85546875" hidden="1" customWidth="1" outlineLevel="1"/>
    <col min="100" max="100" width="11.5703125" hidden="1" customWidth="1" outlineLevel="1"/>
    <col min="101" max="101" width="10.85546875" hidden="1" customWidth="1" outlineLevel="1"/>
    <col min="102" max="103" width="11.5703125" hidden="1" customWidth="1" outlineLevel="1"/>
    <col min="104" max="104" width="11.85546875" hidden="1" customWidth="1" outlineLevel="1"/>
    <col min="105" max="105" width="11.85546875" hidden="1" customWidth="1" collapsed="1"/>
    <col min="106" max="107" width="11.85546875" hidden="1" customWidth="1"/>
    <col min="108" max="110" width="11.5703125" hidden="1" customWidth="1"/>
    <col min="111" max="111" width="10.85546875" hidden="1" customWidth="1"/>
    <col min="112" max="112" width="11.5703125" hidden="1" customWidth="1"/>
    <col min="113" max="113" width="10.85546875" hidden="1" customWidth="1"/>
    <col min="114" max="115" width="11.5703125" hidden="1" customWidth="1"/>
    <col min="116" max="116" width="11.85546875" hidden="1" customWidth="1"/>
    <col min="117" max="117" width="11.85546875" bestFit="1" customWidth="1" collapsed="1"/>
    <col min="118" max="119" width="11.85546875" bestFit="1" customWidth="1"/>
    <col min="120" max="122" width="11.5703125" bestFit="1" customWidth="1"/>
    <col min="123" max="123" width="10.85546875" bestFit="1" customWidth="1"/>
    <col min="124" max="124" width="11.5703125" bestFit="1" customWidth="1"/>
    <col min="125" max="125" width="10.85546875" bestFit="1" customWidth="1"/>
    <col min="126" max="127" width="11.5703125" bestFit="1" customWidth="1"/>
    <col min="128" max="128" width="11.85546875" bestFit="1" customWidth="1"/>
  </cols>
  <sheetData>
    <row r="1" spans="1:128" ht="16.5" thickTop="1" thickBot="1" x14ac:dyDescent="0.3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00000000000001" customHeight="1" thickTop="1" x14ac:dyDescent="0.2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2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2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2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5.75" thickBot="1" x14ac:dyDescent="0.3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5.75" thickBot="1" x14ac:dyDescent="0.3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5.75" thickBot="1" x14ac:dyDescent="0.3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2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2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28916</v>
      </c>
      <c r="BN10" s="244">
        <f>[2]Jun!$C$6+[2]Jun!$C$8+[2]Jun!$C$29</f>
        <v>28736</v>
      </c>
      <c r="BO10" s="244">
        <f>[2]Jul!$C$6+[2]Jul!$C$8+[2]Jul!$C$29</f>
        <v>28719</v>
      </c>
      <c r="BP10" s="244">
        <f>[2]Aug!$C$6+[2]Aug!$C$8+[2]Aug!$C$29</f>
        <v>28822</v>
      </c>
      <c r="BQ10" s="244">
        <f>[3]Sep!$C$6+[3]Sep!$C$8+[3]Sep!$C$29</f>
        <v>28994</v>
      </c>
      <c r="BR10" s="244">
        <f>[4]Oct!$C$6+[4]Oct!$C$8+[4]Oct!$C$29</f>
        <v>29015</v>
      </c>
      <c r="BS10" s="244">
        <f>'[5]November 2024 Revenue Report'!$C$6+'[5]November 2024 Revenue Report'!$C$8+'[5]November 2024 Revenue Report'!$C$29</f>
        <v>29379</v>
      </c>
      <c r="BT10" s="246">
        <f>[6]Dec!$C$6+[6]Dec!$C$8+[6]Dec!$C$29</f>
        <v>29595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-259</v>
      </c>
      <c r="DR10" s="44">
        <f t="shared" si="7"/>
        <v>-120</v>
      </c>
      <c r="DS10" s="44">
        <f t="shared" si="7"/>
        <v>88</v>
      </c>
      <c r="DT10" s="44">
        <f t="shared" ref="DT10:DT14" si="8">BD10-BP10</f>
        <v>-104</v>
      </c>
      <c r="DU10" s="44">
        <f t="shared" ref="DU10:DX14" si="9">BE10-BQ10</f>
        <v>-158</v>
      </c>
      <c r="DV10" s="44">
        <f t="shared" si="9"/>
        <v>-5</v>
      </c>
      <c r="DW10" s="44">
        <f t="shared" si="9"/>
        <v>-277</v>
      </c>
      <c r="DX10" s="106">
        <f t="shared" si="9"/>
        <v>-367</v>
      </c>
    </row>
    <row r="11" spans="1:128" x14ac:dyDescent="0.2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6637</v>
      </c>
      <c r="BN11" s="244">
        <f>[2]Jun!$C$7+[2]Jun!$C$9</f>
        <v>6623</v>
      </c>
      <c r="BO11" s="244">
        <f>[2]Jul!$C$7+[2]Jul!$C$9</f>
        <v>6527</v>
      </c>
      <c r="BP11" s="244">
        <f>[2]Aug!$C$7+[2]Aug!$C$9</f>
        <v>6311</v>
      </c>
      <c r="BQ11" s="244">
        <f>[3]Sep!$C$7+[3]Sep!$C$9</f>
        <v>6126</v>
      </c>
      <c r="BR11" s="244">
        <f>[4]Oct!$C$7+[4]Oct!$C$9</f>
        <v>6135</v>
      </c>
      <c r="BS11" s="244">
        <f>'[5]November 2024 Revenue Report'!$C$7+'[5]November 2024 Revenue Report'!$C$9</f>
        <v>5984</v>
      </c>
      <c r="BT11" s="247">
        <f>[6]Dec!$C$7+[6]Dec!$C$9</f>
        <v>5879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231</v>
      </c>
      <c r="DR11" s="44">
        <f t="shared" si="7"/>
        <v>161</v>
      </c>
      <c r="DS11" s="44">
        <f t="shared" si="7"/>
        <v>-38</v>
      </c>
      <c r="DT11" s="44">
        <f t="shared" si="8"/>
        <v>193</v>
      </c>
      <c r="DU11" s="44">
        <f t="shared" si="9"/>
        <v>235</v>
      </c>
      <c r="DV11" s="44">
        <f t="shared" si="9"/>
        <v>70</v>
      </c>
      <c r="DW11" s="44">
        <f t="shared" si="9"/>
        <v>270</v>
      </c>
      <c r="DX11" s="106">
        <f t="shared" si="9"/>
        <v>402</v>
      </c>
    </row>
    <row r="12" spans="1:128" x14ac:dyDescent="0.2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4580</v>
      </c>
      <c r="BN12" s="244">
        <f>[2]Jun!$C$13+[2]Jun!$C$16+[2]Jun!$C$31+[2]Jun!$C$34</f>
        <v>4545</v>
      </c>
      <c r="BO12" s="244">
        <f>[2]Jul!$C$13+[2]Jul!$C$16+[2]Jul!$C$31+[2]Jul!$C$34</f>
        <v>4556</v>
      </c>
      <c r="BP12" s="244">
        <f>[2]Aug!$C$13+[2]Aug!$C$16+[2]Aug!$C$31+[2]Aug!$C$34</f>
        <v>4556</v>
      </c>
      <c r="BQ12" s="244">
        <f>[3]Sep!$C$13+[3]Sep!$C$16+[3]Sep!$C$31+[3]Sep!$C$34</f>
        <v>4551</v>
      </c>
      <c r="BR12" s="244">
        <f>[4]Oct!$C$13+[4]Oct!$C$16+[4]Oct!$C$31+[4]Oct!$C$34</f>
        <v>4537</v>
      </c>
      <c r="BS12" s="244">
        <f>'[5]November 2024 Revenue Report'!$C$13+'[5]November 2024 Revenue Report'!$C$16+'[5]November 2024 Revenue Report'!$C$31+'[5]November 2024 Revenue Report'!$C$34</f>
        <v>4548</v>
      </c>
      <c r="BT12" s="247">
        <f>[6]Dec!$C$13+[6]Dec!$C$16+[6]Dec!$C$31+[6]Dec!$C$34</f>
        <v>4515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27</v>
      </c>
      <c r="DR12" s="44">
        <f t="shared" si="7"/>
        <v>43</v>
      </c>
      <c r="DS12" s="44">
        <f t="shared" si="7"/>
        <v>16</v>
      </c>
      <c r="DT12" s="44">
        <f t="shared" si="8"/>
        <v>12</v>
      </c>
      <c r="DU12" s="44">
        <f t="shared" si="9"/>
        <v>4</v>
      </c>
      <c r="DV12" s="44">
        <f t="shared" si="9"/>
        <v>28</v>
      </c>
      <c r="DW12" s="44">
        <f t="shared" si="9"/>
        <v>21</v>
      </c>
      <c r="DX12" s="106">
        <f t="shared" si="9"/>
        <v>73</v>
      </c>
    </row>
    <row r="13" spans="1:128" x14ac:dyDescent="0.2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586</v>
      </c>
      <c r="BN13" s="244">
        <f>[2]Jun!$C$14+[2]Jun!$C$17+[2]Jun!$C$32+[2]Jun!$C$35</f>
        <v>582</v>
      </c>
      <c r="BO13" s="244">
        <f>[2]Jul!$C$14+[2]Jul!$C$17+[2]Jul!$C$32+[2]Jul!$C$35</f>
        <v>584</v>
      </c>
      <c r="BP13" s="244">
        <f>[2]Aug!$C$14+[2]Aug!$C$17+[2]Aug!$C$32+[2]Aug!$C$35</f>
        <v>579</v>
      </c>
      <c r="BQ13" s="244">
        <f>[3]Sep!$C$14+[3]Sep!$C$17+[3]Sep!$C$32+[3]Sep!$C$35</f>
        <v>581</v>
      </c>
      <c r="BR13" s="244">
        <f>[4]Oct!$C$14+[4]Oct!$C$17+[4]Oct!$C$32+[4]Oct!$C$35</f>
        <v>583</v>
      </c>
      <c r="BS13" s="244">
        <f>'[5]November 2024 Revenue Report'!$C$14+'[5]November 2024 Revenue Report'!$C$17+'[5]November 2024 Revenue Report'!$C$32+'[5]November 2024 Revenue Report'!$C$35</f>
        <v>584</v>
      </c>
      <c r="BT13" s="247">
        <f>[6]Dec!$C$14+[6]Dec!$C$17+[6]Dec!$C$32+[6]Dec!$C$35</f>
        <v>492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1</v>
      </c>
      <c r="DR13" s="44">
        <f t="shared" si="7"/>
        <v>5</v>
      </c>
      <c r="DS13" s="44">
        <f t="shared" si="7"/>
        <v>1</v>
      </c>
      <c r="DT13" s="44">
        <f t="shared" si="8"/>
        <v>7</v>
      </c>
      <c r="DU13" s="44">
        <f t="shared" si="9"/>
        <v>5</v>
      </c>
      <c r="DV13" s="44">
        <f t="shared" si="9"/>
        <v>3</v>
      </c>
      <c r="DW13" s="44">
        <f t="shared" si="9"/>
        <v>-9</v>
      </c>
      <c r="DX13" s="106">
        <f t="shared" si="9"/>
        <v>96</v>
      </c>
    </row>
    <row r="14" spans="1:128" x14ac:dyDescent="0.2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117</v>
      </c>
      <c r="BN14" s="244">
        <f>[2]Jun!$C$15+[2]Jun!$C$18+[2]Jun!$C$33+[2]Jun!$C$36+[2]Jun!$C$48</f>
        <v>118</v>
      </c>
      <c r="BO14" s="244">
        <f>[2]Jul!$C$15+[2]Jul!$C$18+[2]Jul!$C$33+[2]Jul!$C$36+[2]Jul!$C$48</f>
        <v>115</v>
      </c>
      <c r="BP14" s="244">
        <f>[2]Aug!$C$15+[2]Aug!$C$18+[2]Aug!$C$33+[2]Aug!$C$36+[2]Aug!$C$48</f>
        <v>114</v>
      </c>
      <c r="BQ14" s="244">
        <f>[3]Sep!$C$15+[3]Sep!$C$18+[3]Sep!$C$33+[3]Sep!$C$36+[3]Sep!$C$48</f>
        <v>115</v>
      </c>
      <c r="BR14" s="244">
        <f>[4]Oct!$C$15+[4]Oct!$C$18+[4]Oct!$C$33+[4]Oct!$C$36+[4]Oct!$C$49+[4]Oct!$C$37</f>
        <v>113</v>
      </c>
      <c r="BS14" s="244">
        <f>'[5]November 2024 Revenue Report'!$C$15+'[5]November 2024 Revenue Report'!$C$18+'[5]November 2024 Revenue Report'!$C$33+'[5]November 2024 Revenue Report'!$C$36+'[5]November 2024 Revenue Report'!$C$37+'[5]November 2024 Revenue Report'!$C$49</f>
        <v>111</v>
      </c>
      <c r="BT14" s="247">
        <f>[6]Dec!$C$15+[6]Dec!$C$18+[6]Dec!$C$33+[6]Dec!$C$36+[6]Dec!$C$37+[6]Dec!$C$49</f>
        <v>94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-2</v>
      </c>
      <c r="DR14" s="44">
        <f t="shared" si="7"/>
        <v>-5</v>
      </c>
      <c r="DS14" s="44">
        <f t="shared" si="7"/>
        <v>0</v>
      </c>
      <c r="DT14" s="44">
        <f t="shared" si="8"/>
        <v>-1</v>
      </c>
      <c r="DU14" s="44">
        <f t="shared" si="9"/>
        <v>-1</v>
      </c>
      <c r="DV14" s="44">
        <f t="shared" si="9"/>
        <v>3</v>
      </c>
      <c r="DW14" s="44">
        <f t="shared" si="9"/>
        <v>-3</v>
      </c>
      <c r="DX14" s="106">
        <f t="shared" si="9"/>
        <v>20</v>
      </c>
    </row>
    <row r="15" spans="1:128" ht="15.75" thickBot="1" x14ac:dyDescent="0.3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40836</v>
      </c>
      <c r="BN15" s="46">
        <f t="shared" si="21"/>
        <v>40604</v>
      </c>
      <c r="BO15" s="46">
        <f t="shared" si="21"/>
        <v>40501</v>
      </c>
      <c r="BP15" s="46">
        <f t="shared" si="21"/>
        <v>40382</v>
      </c>
      <c r="BQ15" s="46">
        <f t="shared" si="21"/>
        <v>40367</v>
      </c>
      <c r="BR15" s="46">
        <f t="shared" si="21"/>
        <v>40383</v>
      </c>
      <c r="BS15" s="46">
        <f t="shared" si="21"/>
        <v>40606</v>
      </c>
      <c r="BT15" s="198">
        <f t="shared" ref="BT15" si="22">SUM(BT10:BT14)</f>
        <v>40575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-2</v>
      </c>
      <c r="DR15" s="46">
        <f t="shared" si="42"/>
        <v>84</v>
      </c>
      <c r="DS15" s="46">
        <f t="shared" si="42"/>
        <v>67</v>
      </c>
      <c r="DT15" s="46">
        <f t="shared" si="42"/>
        <v>107</v>
      </c>
      <c r="DU15" s="46">
        <f t="shared" si="42"/>
        <v>85</v>
      </c>
      <c r="DV15" s="46">
        <f t="shared" si="42"/>
        <v>99</v>
      </c>
      <c r="DW15" s="46">
        <f t="shared" si="42"/>
        <v>2</v>
      </c>
      <c r="DX15" s="137">
        <f t="shared" ref="DX15" si="43">SUM(DX10:DX14)</f>
        <v>224</v>
      </c>
    </row>
    <row r="16" spans="1:128" ht="17.25" x14ac:dyDescent="0.2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2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>
        <v>7745</v>
      </c>
      <c r="BN17" s="223">
        <v>7366</v>
      </c>
      <c r="BO17" s="223">
        <v>8603</v>
      </c>
      <c r="BP17" s="223">
        <v>7660</v>
      </c>
      <c r="BQ17" s="223">
        <v>7103</v>
      </c>
      <c r="BR17" s="223">
        <v>6757</v>
      </c>
      <c r="BS17" s="223">
        <v>6496</v>
      </c>
      <c r="BT17" s="231">
        <v>6089</v>
      </c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-1191</v>
      </c>
      <c r="DR17" s="56">
        <f t="shared" si="54"/>
        <v>46</v>
      </c>
      <c r="DS17" s="56">
        <f t="shared" si="54"/>
        <v>-738</v>
      </c>
      <c r="DT17" s="56">
        <f t="shared" ref="DT17:DT22" si="55">BD17-BP17</f>
        <v>-446</v>
      </c>
      <c r="DU17" s="56">
        <f t="shared" ref="DU17:DW22" si="56">BE17-BQ17</f>
        <v>-30</v>
      </c>
      <c r="DV17" s="56">
        <f t="shared" si="56"/>
        <v>-233</v>
      </c>
      <c r="DW17" s="56">
        <f t="shared" si="56"/>
        <v>-504</v>
      </c>
      <c r="DX17" s="136">
        <f t="shared" ref="DX17:DX22" si="57">BH17-BT17</f>
        <v>1</v>
      </c>
    </row>
    <row r="18" spans="1:128" x14ac:dyDescent="0.2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>
        <v>445</v>
      </c>
      <c r="BN18" s="223">
        <v>306</v>
      </c>
      <c r="BO18" s="223">
        <v>555</v>
      </c>
      <c r="BP18" s="223">
        <v>329</v>
      </c>
      <c r="BQ18" s="223">
        <v>266</v>
      </c>
      <c r="BR18" s="223">
        <v>237</v>
      </c>
      <c r="BS18" s="223">
        <v>243</v>
      </c>
      <c r="BT18" s="231">
        <v>255</v>
      </c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1021</v>
      </c>
      <c r="DR18" s="56">
        <f t="shared" si="54"/>
        <v>1003</v>
      </c>
      <c r="DS18" s="56">
        <f t="shared" si="54"/>
        <v>1392</v>
      </c>
      <c r="DT18" s="56">
        <f t="shared" si="55"/>
        <v>328</v>
      </c>
      <c r="DU18" s="56">
        <f t="shared" si="56"/>
        <v>501</v>
      </c>
      <c r="DV18" s="56">
        <f t="shared" si="56"/>
        <v>379</v>
      </c>
      <c r="DW18" s="56">
        <f t="shared" si="56"/>
        <v>312</v>
      </c>
      <c r="DX18" s="136">
        <f t="shared" si="57"/>
        <v>453</v>
      </c>
    </row>
    <row r="19" spans="1:128" x14ac:dyDescent="0.2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>
        <v>314</v>
      </c>
      <c r="BN19" s="223">
        <v>375</v>
      </c>
      <c r="BO19" s="223">
        <v>403</v>
      </c>
      <c r="BP19" s="223">
        <v>420</v>
      </c>
      <c r="BQ19" s="223">
        <v>387</v>
      </c>
      <c r="BR19" s="223">
        <v>338</v>
      </c>
      <c r="BS19" s="223">
        <v>309</v>
      </c>
      <c r="BT19" s="231">
        <v>276</v>
      </c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32</v>
      </c>
      <c r="DR19" s="56">
        <f t="shared" si="54"/>
        <v>12</v>
      </c>
      <c r="DS19" s="56">
        <f t="shared" si="54"/>
        <v>12</v>
      </c>
      <c r="DT19" s="56">
        <f t="shared" si="55"/>
        <v>0</v>
      </c>
      <c r="DU19" s="56">
        <f t="shared" si="56"/>
        <v>11</v>
      </c>
      <c r="DV19" s="56">
        <f t="shared" si="56"/>
        <v>23</v>
      </c>
      <c r="DW19" s="56">
        <f t="shared" si="56"/>
        <v>390</v>
      </c>
      <c r="DX19" s="136">
        <f t="shared" si="57"/>
        <v>40</v>
      </c>
    </row>
    <row r="20" spans="1:128" x14ac:dyDescent="0.2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>
        <v>15</v>
      </c>
      <c r="BN20" s="223">
        <v>22</v>
      </c>
      <c r="BO20" s="223">
        <v>18</v>
      </c>
      <c r="BP20" s="223">
        <v>26</v>
      </c>
      <c r="BQ20" s="223">
        <v>15</v>
      </c>
      <c r="BR20" s="223">
        <v>19</v>
      </c>
      <c r="BS20" s="223">
        <v>21</v>
      </c>
      <c r="BT20" s="231">
        <v>9</v>
      </c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</v>
      </c>
      <c r="DR20" s="56">
        <f t="shared" si="54"/>
        <v>10</v>
      </c>
      <c r="DS20" s="56">
        <f t="shared" si="54"/>
        <v>3</v>
      </c>
      <c r="DT20" s="56">
        <f t="shared" si="55"/>
        <v>0</v>
      </c>
      <c r="DU20" s="56">
        <f t="shared" si="56"/>
        <v>9</v>
      </c>
      <c r="DV20" s="56">
        <f t="shared" si="56"/>
        <v>-4</v>
      </c>
      <c r="DW20" s="56">
        <f t="shared" si="56"/>
        <v>40</v>
      </c>
      <c r="DX20" s="136">
        <f t="shared" si="57"/>
        <v>12</v>
      </c>
    </row>
    <row r="21" spans="1:128" x14ac:dyDescent="0.2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>
        <v>2</v>
      </c>
      <c r="BN21" s="223">
        <v>6</v>
      </c>
      <c r="BO21" s="223">
        <v>3</v>
      </c>
      <c r="BP21" s="223">
        <v>3</v>
      </c>
      <c r="BQ21" s="223">
        <v>1</v>
      </c>
      <c r="BR21" s="223">
        <v>3</v>
      </c>
      <c r="BS21" s="223">
        <v>2</v>
      </c>
      <c r="BT21" s="231">
        <v>3</v>
      </c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3</v>
      </c>
      <c r="DR21" s="56">
        <f t="shared" si="54"/>
        <v>0</v>
      </c>
      <c r="DS21" s="56">
        <f t="shared" si="54"/>
        <v>2</v>
      </c>
      <c r="DT21" s="56">
        <f t="shared" si="55"/>
        <v>0</v>
      </c>
      <c r="DU21" s="56">
        <f t="shared" si="56"/>
        <v>4</v>
      </c>
      <c r="DV21" s="56">
        <f t="shared" si="56"/>
        <v>-1</v>
      </c>
      <c r="DW21" s="56">
        <f t="shared" si="56"/>
        <v>9</v>
      </c>
      <c r="DX21" s="136">
        <f t="shared" si="57"/>
        <v>0</v>
      </c>
    </row>
    <row r="22" spans="1:128" x14ac:dyDescent="0.2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P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8521</v>
      </c>
      <c r="BN22" s="56">
        <f t="shared" si="68"/>
        <v>8075</v>
      </c>
      <c r="BO22" s="56">
        <f t="shared" si="68"/>
        <v>9582</v>
      </c>
      <c r="BP22" s="56">
        <f t="shared" si="68"/>
        <v>8438</v>
      </c>
      <c r="BQ22" s="56">
        <f t="shared" ref="BQ22:BT22" si="69">SUM(BQ17:BQ21)</f>
        <v>7772</v>
      </c>
      <c r="BR22" s="56">
        <f t="shared" si="69"/>
        <v>7354</v>
      </c>
      <c r="BS22" s="56">
        <f t="shared" si="69"/>
        <v>7071</v>
      </c>
      <c r="BT22" s="56">
        <f t="shared" si="69"/>
        <v>6632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-134</v>
      </c>
      <c r="DR22" s="56">
        <f t="shared" si="54"/>
        <v>1071</v>
      </c>
      <c r="DS22" s="56">
        <f t="shared" si="54"/>
        <v>671</v>
      </c>
      <c r="DT22" s="56">
        <f t="shared" si="55"/>
        <v>-118</v>
      </c>
      <c r="DU22" s="56">
        <f t="shared" si="56"/>
        <v>495</v>
      </c>
      <c r="DV22" s="56">
        <f t="shared" si="56"/>
        <v>164</v>
      </c>
      <c r="DW22" s="56">
        <f t="shared" si="56"/>
        <v>247</v>
      </c>
      <c r="DX22" s="136">
        <f t="shared" si="57"/>
        <v>506</v>
      </c>
    </row>
    <row r="23" spans="1:128" ht="17.25" x14ac:dyDescent="0.2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2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>
        <v>2501</v>
      </c>
      <c r="BN24" s="228">
        <v>1463</v>
      </c>
      <c r="BO24" s="228">
        <v>2842</v>
      </c>
      <c r="BP24" s="228">
        <v>505</v>
      </c>
      <c r="BQ24" s="228">
        <v>992</v>
      </c>
      <c r="BR24" s="228">
        <v>1292</v>
      </c>
      <c r="BS24" s="228">
        <v>1224</v>
      </c>
      <c r="BT24" s="231">
        <v>1197</v>
      </c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-898</v>
      </c>
      <c r="DR24" s="56">
        <f t="shared" si="92"/>
        <v>674</v>
      </c>
      <c r="DS24" s="56">
        <f t="shared" si="92"/>
        <v>-894</v>
      </c>
      <c r="DT24" s="56">
        <f t="shared" ref="DT24:DT28" si="93">BD24-BP24</f>
        <v>397</v>
      </c>
      <c r="DU24" s="56">
        <f t="shared" ref="DU24:DX28" si="94">BE24-BQ24</f>
        <v>421</v>
      </c>
      <c r="DV24" s="56">
        <f t="shared" si="94"/>
        <v>-305</v>
      </c>
      <c r="DW24" s="56">
        <f t="shared" si="94"/>
        <v>51</v>
      </c>
      <c r="DX24" s="136">
        <f t="shared" si="94"/>
        <v>-7</v>
      </c>
    </row>
    <row r="25" spans="1:128" x14ac:dyDescent="0.2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>
        <v>214</v>
      </c>
      <c r="BN25" s="228">
        <v>-2</v>
      </c>
      <c r="BO25" s="228">
        <v>304</v>
      </c>
      <c r="BP25" s="228">
        <v>-169</v>
      </c>
      <c r="BQ25" s="228">
        <v>-4</v>
      </c>
      <c r="BR25" s="228">
        <v>19</v>
      </c>
      <c r="BS25" s="228">
        <v>39</v>
      </c>
      <c r="BT25" s="231">
        <v>57</v>
      </c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3</v>
      </c>
      <c r="DR25" s="56">
        <f t="shared" si="92"/>
        <v>403</v>
      </c>
      <c r="DS25" s="56">
        <f t="shared" si="92"/>
        <v>463</v>
      </c>
      <c r="DT25" s="56">
        <f t="shared" si="93"/>
        <v>-851</v>
      </c>
      <c r="DU25" s="56">
        <f t="shared" si="94"/>
        <v>207</v>
      </c>
      <c r="DV25" s="56">
        <f t="shared" si="94"/>
        <v>-58</v>
      </c>
      <c r="DW25" s="56">
        <f t="shared" si="94"/>
        <v>61</v>
      </c>
      <c r="DX25" s="136">
        <f t="shared" si="94"/>
        <v>57</v>
      </c>
    </row>
    <row r="26" spans="1:128" x14ac:dyDescent="0.2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>
        <v>106</v>
      </c>
      <c r="BN26" s="228">
        <v>126</v>
      </c>
      <c r="BO26" s="228">
        <v>121</v>
      </c>
      <c r="BP26" s="228">
        <v>110</v>
      </c>
      <c r="BQ26" s="228">
        <v>91</v>
      </c>
      <c r="BR26" s="228">
        <v>64</v>
      </c>
      <c r="BS26" s="228">
        <v>77</v>
      </c>
      <c r="BT26" s="231">
        <v>84</v>
      </c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20</v>
      </c>
      <c r="DR26" s="56">
        <f t="shared" si="92"/>
        <v>11</v>
      </c>
      <c r="DS26" s="56">
        <f t="shared" si="92"/>
        <v>18</v>
      </c>
      <c r="DT26" s="56">
        <f t="shared" si="93"/>
        <v>-7</v>
      </c>
      <c r="DU26" s="56">
        <f t="shared" si="94"/>
        <v>7</v>
      </c>
      <c r="DV26" s="56">
        <f t="shared" si="94"/>
        <v>28</v>
      </c>
      <c r="DW26" s="56">
        <f t="shared" si="94"/>
        <v>94</v>
      </c>
      <c r="DX26" s="136">
        <f t="shared" si="94"/>
        <v>17</v>
      </c>
    </row>
    <row r="27" spans="1:128" x14ac:dyDescent="0.2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>
        <v>9</v>
      </c>
      <c r="BN27" s="228">
        <v>16</v>
      </c>
      <c r="BO27" s="228">
        <v>1</v>
      </c>
      <c r="BP27" s="228">
        <v>14</v>
      </c>
      <c r="BQ27" s="228">
        <v>2</v>
      </c>
      <c r="BR27" s="228">
        <v>7</v>
      </c>
      <c r="BS27" s="228">
        <v>12</v>
      </c>
      <c r="BT27" s="231">
        <v>-2</v>
      </c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-5</v>
      </c>
      <c r="DR27" s="56">
        <f t="shared" si="92"/>
        <v>7</v>
      </c>
      <c r="DS27" s="56">
        <f t="shared" si="92"/>
        <v>-1</v>
      </c>
      <c r="DT27" s="56">
        <f t="shared" si="93"/>
        <v>-5</v>
      </c>
      <c r="DU27" s="56">
        <f t="shared" si="94"/>
        <v>9</v>
      </c>
      <c r="DV27" s="56">
        <f t="shared" si="94"/>
        <v>-6</v>
      </c>
      <c r="DW27" s="56">
        <f t="shared" si="94"/>
        <v>1</v>
      </c>
      <c r="DX27" s="136">
        <f t="shared" si="94"/>
        <v>14</v>
      </c>
    </row>
    <row r="28" spans="1:128" x14ac:dyDescent="0.2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>
        <v>1</v>
      </c>
      <c r="BN28" s="228">
        <v>5</v>
      </c>
      <c r="BO28" s="228">
        <v>0</v>
      </c>
      <c r="BP28" s="228">
        <v>2</v>
      </c>
      <c r="BQ28" s="228">
        <v>-1</v>
      </c>
      <c r="BR28" s="228">
        <v>0</v>
      </c>
      <c r="BS28" s="228">
        <v>0</v>
      </c>
      <c r="BT28" s="231">
        <v>1</v>
      </c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1</v>
      </c>
      <c r="DR28" s="56">
        <f t="shared" si="92"/>
        <v>-2</v>
      </c>
      <c r="DS28" s="56">
        <f t="shared" si="92"/>
        <v>0</v>
      </c>
      <c r="DT28" s="56">
        <f t="shared" si="93"/>
        <v>-4</v>
      </c>
      <c r="DU28" s="56">
        <f t="shared" si="94"/>
        <v>4</v>
      </c>
      <c r="DV28" s="56">
        <f t="shared" si="94"/>
        <v>-1</v>
      </c>
      <c r="DW28" s="56">
        <f t="shared" si="94"/>
        <v>3</v>
      </c>
      <c r="DX28" s="136">
        <f t="shared" si="94"/>
        <v>2</v>
      </c>
    </row>
    <row r="29" spans="1:128" x14ac:dyDescent="0.2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P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2831</v>
      </c>
      <c r="BN29" s="56">
        <f t="shared" si="104"/>
        <v>1608</v>
      </c>
      <c r="BO29" s="56">
        <f t="shared" si="104"/>
        <v>3268</v>
      </c>
      <c r="BP29" s="56">
        <f t="shared" si="104"/>
        <v>462</v>
      </c>
      <c r="BQ29" s="56">
        <f>SUM(BQ24:BQ28)</f>
        <v>1080</v>
      </c>
      <c r="BR29" s="56">
        <f t="shared" ref="BR29:BT29" si="105">SUM(BR24:BR28)</f>
        <v>1382</v>
      </c>
      <c r="BS29" s="56">
        <f t="shared" si="105"/>
        <v>1352</v>
      </c>
      <c r="BT29" s="56">
        <f t="shared" si="105"/>
        <v>1337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-879</v>
      </c>
      <c r="DR29" s="56">
        <f t="shared" si="125"/>
        <v>1093</v>
      </c>
      <c r="DS29" s="56">
        <f t="shared" si="125"/>
        <v>-414</v>
      </c>
      <c r="DT29" s="56">
        <f t="shared" si="125"/>
        <v>-470</v>
      </c>
      <c r="DU29" s="56">
        <f t="shared" si="125"/>
        <v>648</v>
      </c>
      <c r="DV29" s="56">
        <f t="shared" si="125"/>
        <v>-342</v>
      </c>
      <c r="DW29" s="56">
        <f t="shared" si="125"/>
        <v>210</v>
      </c>
      <c r="DX29" s="136">
        <f t="shared" ref="DX29" si="126">SUM(DX24:DX28)</f>
        <v>83</v>
      </c>
    </row>
    <row r="30" spans="1:128" ht="17.25" x14ac:dyDescent="0.2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2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>
        <v>636</v>
      </c>
      <c r="BN31" s="228">
        <v>872</v>
      </c>
      <c r="BO31" s="228">
        <v>-55</v>
      </c>
      <c r="BP31" s="228">
        <v>784</v>
      </c>
      <c r="BQ31" s="228">
        <v>-1192</v>
      </c>
      <c r="BR31" s="228">
        <v>-1757</v>
      </c>
      <c r="BS31" s="228">
        <v>-1473</v>
      </c>
      <c r="BT31" s="232">
        <v>-874</v>
      </c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-40</v>
      </c>
      <c r="DR31" s="56">
        <f t="shared" si="134"/>
        <v>-508</v>
      </c>
      <c r="DS31" s="56">
        <f t="shared" si="134"/>
        <v>656</v>
      </c>
      <c r="DT31" s="56">
        <f t="shared" ref="DT31:DT35" si="135">BD31-BP31</f>
        <v>-444</v>
      </c>
      <c r="DU31" s="56">
        <f t="shared" ref="DU31:DX35" si="136">BE31-BQ31</f>
        <v>509</v>
      </c>
      <c r="DV31" s="56">
        <f t="shared" si="136"/>
        <v>1006</v>
      </c>
      <c r="DW31" s="56">
        <f t="shared" si="136"/>
        <v>-153</v>
      </c>
      <c r="DX31" s="136">
        <f t="shared" si="136"/>
        <v>448</v>
      </c>
    </row>
    <row r="32" spans="1:128" x14ac:dyDescent="0.2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>
        <v>57</v>
      </c>
      <c r="BN32" s="228">
        <v>108</v>
      </c>
      <c r="BO32" s="228">
        <v>-73</v>
      </c>
      <c r="BP32" s="228">
        <v>120</v>
      </c>
      <c r="BQ32" s="228">
        <v>-232</v>
      </c>
      <c r="BR32" s="228">
        <v>-280</v>
      </c>
      <c r="BS32" s="228">
        <v>-231</v>
      </c>
      <c r="BT32" s="232">
        <v>-131</v>
      </c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463</v>
      </c>
      <c r="DR32" s="56">
        <f t="shared" si="134"/>
        <v>-44</v>
      </c>
      <c r="DS32" s="56">
        <f t="shared" si="134"/>
        <v>199</v>
      </c>
      <c r="DT32" s="56">
        <f t="shared" si="135"/>
        <v>14</v>
      </c>
      <c r="DU32" s="56">
        <f t="shared" si="136"/>
        <v>-1027</v>
      </c>
      <c r="DV32" s="56">
        <f t="shared" si="136"/>
        <v>-817</v>
      </c>
      <c r="DW32" s="56">
        <f t="shared" si="136"/>
        <v>39</v>
      </c>
      <c r="DX32" s="136">
        <f t="shared" si="136"/>
        <v>-529</v>
      </c>
    </row>
    <row r="33" spans="1:128" x14ac:dyDescent="0.2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>
        <v>34</v>
      </c>
      <c r="BN33" s="228">
        <v>29</v>
      </c>
      <c r="BO33" s="228">
        <v>16</v>
      </c>
      <c r="BP33" s="228">
        <v>-14</v>
      </c>
      <c r="BQ33" s="228">
        <v>-82</v>
      </c>
      <c r="BR33" s="228">
        <v>-120</v>
      </c>
      <c r="BS33" s="228">
        <v>-105</v>
      </c>
      <c r="BT33" s="232">
        <v>-27</v>
      </c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31</v>
      </c>
      <c r="DR33" s="56">
        <f t="shared" si="134"/>
        <v>14</v>
      </c>
      <c r="DS33" s="56">
        <f t="shared" si="134"/>
        <v>0</v>
      </c>
      <c r="DT33" s="56">
        <f t="shared" si="135"/>
        <v>5</v>
      </c>
      <c r="DU33" s="56">
        <f t="shared" si="136"/>
        <v>15</v>
      </c>
      <c r="DV33" s="56">
        <f t="shared" si="136"/>
        <v>-2</v>
      </c>
      <c r="DW33" s="56">
        <f t="shared" si="136"/>
        <v>-36</v>
      </c>
      <c r="DX33" s="136">
        <f t="shared" si="136"/>
        <v>-3</v>
      </c>
    </row>
    <row r="34" spans="1:128" x14ac:dyDescent="0.2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>
        <v>0</v>
      </c>
      <c r="BN34" s="228">
        <v>1</v>
      </c>
      <c r="BO34" s="228">
        <v>11</v>
      </c>
      <c r="BP34" s="228">
        <v>-1</v>
      </c>
      <c r="BQ34" s="228">
        <v>2</v>
      </c>
      <c r="BR34" s="228">
        <v>0</v>
      </c>
      <c r="BS34" s="228">
        <v>-4</v>
      </c>
      <c r="BT34" s="232">
        <v>2</v>
      </c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-4</v>
      </c>
      <c r="DS34" s="56">
        <f t="shared" si="134"/>
        <v>1</v>
      </c>
      <c r="DT34" s="56">
        <f t="shared" si="135"/>
        <v>2</v>
      </c>
      <c r="DU34" s="56">
        <f t="shared" si="136"/>
        <v>-4</v>
      </c>
      <c r="DV34" s="56">
        <f t="shared" si="136"/>
        <v>-2</v>
      </c>
      <c r="DW34" s="56">
        <f t="shared" si="136"/>
        <v>-39</v>
      </c>
      <c r="DX34" s="136">
        <f t="shared" si="136"/>
        <v>0</v>
      </c>
    </row>
    <row r="35" spans="1:128" x14ac:dyDescent="0.2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>
        <v>-2</v>
      </c>
      <c r="BN35" s="228">
        <v>0</v>
      </c>
      <c r="BO35" s="228">
        <v>0</v>
      </c>
      <c r="BP35" s="228">
        <v>-4</v>
      </c>
      <c r="BQ35" s="228">
        <v>-3</v>
      </c>
      <c r="BR35" s="228">
        <v>-1</v>
      </c>
      <c r="BS35" s="228">
        <v>0</v>
      </c>
      <c r="BT35" s="232">
        <v>-1</v>
      </c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3</v>
      </c>
      <c r="DR35" s="56">
        <f t="shared" si="134"/>
        <v>0</v>
      </c>
      <c r="DS35" s="56">
        <f t="shared" si="134"/>
        <v>3</v>
      </c>
      <c r="DT35" s="56">
        <f t="shared" si="135"/>
        <v>5</v>
      </c>
      <c r="DU35" s="56">
        <f t="shared" si="136"/>
        <v>0</v>
      </c>
      <c r="DV35" s="56">
        <f t="shared" si="136"/>
        <v>0</v>
      </c>
      <c r="DW35" s="56">
        <f t="shared" si="136"/>
        <v>-4</v>
      </c>
      <c r="DX35" s="136">
        <f t="shared" si="136"/>
        <v>0</v>
      </c>
    </row>
    <row r="36" spans="1:128" x14ac:dyDescent="0.2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P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725</v>
      </c>
      <c r="BN36" s="56">
        <f t="shared" si="146"/>
        <v>1010</v>
      </c>
      <c r="BO36" s="56">
        <f t="shared" si="146"/>
        <v>-101</v>
      </c>
      <c r="BP36" s="56">
        <f t="shared" si="146"/>
        <v>885</v>
      </c>
      <c r="BQ36" s="56">
        <f>SUM(BQ31:BQ35)</f>
        <v>-1507</v>
      </c>
      <c r="BR36" s="56">
        <f t="shared" ref="BR36:BT36" si="147">SUM(BR31:BR35)</f>
        <v>-2158</v>
      </c>
      <c r="BS36" s="56">
        <f t="shared" si="147"/>
        <v>-1813</v>
      </c>
      <c r="BT36" s="56">
        <f t="shared" si="147"/>
        <v>-1031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461</v>
      </c>
      <c r="DR36" s="56">
        <f t="shared" si="167"/>
        <v>-542</v>
      </c>
      <c r="DS36" s="56">
        <f t="shared" si="167"/>
        <v>859</v>
      </c>
      <c r="DT36" s="56">
        <f t="shared" si="167"/>
        <v>-418</v>
      </c>
      <c r="DU36" s="56">
        <f t="shared" si="167"/>
        <v>-507</v>
      </c>
      <c r="DV36" s="56">
        <f t="shared" si="167"/>
        <v>185</v>
      </c>
      <c r="DW36" s="56">
        <f t="shared" si="167"/>
        <v>-193</v>
      </c>
      <c r="DX36" s="136">
        <f t="shared" ref="DX36" si="168">SUM(DX31:DX35)</f>
        <v>-84</v>
      </c>
    </row>
    <row r="37" spans="1:128" ht="17.25" x14ac:dyDescent="0.2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2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>
        <v>4608</v>
      </c>
      <c r="BN38" s="228">
        <v>5031</v>
      </c>
      <c r="BO38" s="228">
        <v>5816</v>
      </c>
      <c r="BP38" s="228">
        <v>6371</v>
      </c>
      <c r="BQ38" s="228">
        <v>7303</v>
      </c>
      <c r="BR38" s="228">
        <v>7222</v>
      </c>
      <c r="BS38" s="228">
        <v>6745</v>
      </c>
      <c r="BT38" s="232">
        <v>5766</v>
      </c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-253</v>
      </c>
      <c r="DR38" s="56">
        <f t="shared" si="176"/>
        <v>-120</v>
      </c>
      <c r="DS38" s="56">
        <f t="shared" si="176"/>
        <v>-500</v>
      </c>
      <c r="DT38" s="56">
        <f t="shared" ref="DT38:DT42" si="177">BD38-BP38</f>
        <v>-399</v>
      </c>
      <c r="DU38" s="56">
        <f t="shared" ref="DU38:DX42" si="178">BE38-BQ38</f>
        <v>-960</v>
      </c>
      <c r="DV38" s="56">
        <f t="shared" si="178"/>
        <v>-934</v>
      </c>
      <c r="DW38" s="56">
        <f t="shared" si="178"/>
        <v>-402</v>
      </c>
      <c r="DX38" s="136">
        <f t="shared" si="178"/>
        <v>-440</v>
      </c>
    </row>
    <row r="39" spans="1:128" x14ac:dyDescent="0.2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>
        <v>174</v>
      </c>
      <c r="BN39" s="228">
        <v>200</v>
      </c>
      <c r="BO39" s="228">
        <v>324</v>
      </c>
      <c r="BP39" s="228">
        <v>378</v>
      </c>
      <c r="BQ39" s="228">
        <v>502</v>
      </c>
      <c r="BR39" s="228">
        <v>498</v>
      </c>
      <c r="BS39" s="228">
        <v>435</v>
      </c>
      <c r="BT39" s="232">
        <v>329</v>
      </c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555</v>
      </c>
      <c r="DR39" s="56">
        <f t="shared" si="176"/>
        <v>644</v>
      </c>
      <c r="DS39" s="56">
        <f t="shared" si="176"/>
        <v>730</v>
      </c>
      <c r="DT39" s="56">
        <f t="shared" si="177"/>
        <v>1165</v>
      </c>
      <c r="DU39" s="56">
        <f t="shared" si="178"/>
        <v>1321</v>
      </c>
      <c r="DV39" s="56">
        <f t="shared" si="178"/>
        <v>1254</v>
      </c>
      <c r="DW39" s="56">
        <f t="shared" si="178"/>
        <v>212</v>
      </c>
      <c r="DX39" s="136">
        <f t="shared" si="178"/>
        <v>925</v>
      </c>
    </row>
    <row r="40" spans="1:128" x14ac:dyDescent="0.2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>
        <v>174</v>
      </c>
      <c r="BN40" s="228">
        <v>220</v>
      </c>
      <c r="BO40" s="228">
        <v>266</v>
      </c>
      <c r="BP40" s="228">
        <v>324</v>
      </c>
      <c r="BQ40" s="228">
        <v>378</v>
      </c>
      <c r="BR40" s="228">
        <v>394</v>
      </c>
      <c r="BS40" s="228">
        <v>337</v>
      </c>
      <c r="BT40" s="232">
        <v>219</v>
      </c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-19</v>
      </c>
      <c r="DR40" s="56">
        <f t="shared" si="176"/>
        <v>-13</v>
      </c>
      <c r="DS40" s="56">
        <f t="shared" si="176"/>
        <v>-6</v>
      </c>
      <c r="DT40" s="56">
        <f t="shared" si="177"/>
        <v>2</v>
      </c>
      <c r="DU40" s="56">
        <f t="shared" si="178"/>
        <v>-11</v>
      </c>
      <c r="DV40" s="56">
        <f t="shared" si="178"/>
        <v>-3</v>
      </c>
      <c r="DW40" s="56">
        <f t="shared" si="178"/>
        <v>332</v>
      </c>
      <c r="DX40" s="136">
        <f t="shared" si="178"/>
        <v>26</v>
      </c>
    </row>
    <row r="41" spans="1:128" x14ac:dyDescent="0.2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>
        <v>6</v>
      </c>
      <c r="BN41" s="228">
        <v>5</v>
      </c>
      <c r="BO41" s="228">
        <v>6</v>
      </c>
      <c r="BP41" s="228">
        <v>13</v>
      </c>
      <c r="BQ41" s="228">
        <v>11</v>
      </c>
      <c r="BR41" s="228">
        <v>12</v>
      </c>
      <c r="BS41" s="228">
        <v>13</v>
      </c>
      <c r="BT41" s="232">
        <v>9</v>
      </c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2</v>
      </c>
      <c r="DR41" s="56">
        <f t="shared" si="176"/>
        <v>7</v>
      </c>
      <c r="DS41" s="56">
        <f t="shared" si="176"/>
        <v>3</v>
      </c>
      <c r="DT41" s="56">
        <f t="shared" si="177"/>
        <v>3</v>
      </c>
      <c r="DU41" s="56">
        <f t="shared" si="178"/>
        <v>4</v>
      </c>
      <c r="DV41" s="56">
        <f t="shared" si="178"/>
        <v>4</v>
      </c>
      <c r="DW41" s="56">
        <f t="shared" si="178"/>
        <v>78</v>
      </c>
      <c r="DX41" s="136">
        <f t="shared" si="178"/>
        <v>-2</v>
      </c>
    </row>
    <row r="42" spans="1:128" x14ac:dyDescent="0.2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>
        <v>3</v>
      </c>
      <c r="BN42" s="228">
        <v>1</v>
      </c>
      <c r="BO42" s="228">
        <v>3</v>
      </c>
      <c r="BP42" s="228">
        <v>5</v>
      </c>
      <c r="BQ42" s="228">
        <v>5</v>
      </c>
      <c r="BR42" s="228">
        <v>4</v>
      </c>
      <c r="BS42" s="228">
        <v>2</v>
      </c>
      <c r="BT42" s="232">
        <v>3</v>
      </c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-1</v>
      </c>
      <c r="DR42" s="56">
        <f t="shared" si="176"/>
        <v>2</v>
      </c>
      <c r="DS42" s="56">
        <f t="shared" si="176"/>
        <v>-1</v>
      </c>
      <c r="DT42" s="56">
        <f t="shared" si="177"/>
        <v>-1</v>
      </c>
      <c r="DU42" s="56">
        <f t="shared" si="178"/>
        <v>0</v>
      </c>
      <c r="DV42" s="56">
        <f t="shared" si="178"/>
        <v>0</v>
      </c>
      <c r="DW42" s="56">
        <f t="shared" si="178"/>
        <v>10</v>
      </c>
      <c r="DX42" s="136">
        <f t="shared" si="178"/>
        <v>-2</v>
      </c>
    </row>
    <row r="43" spans="1:128" ht="15.75" thickBot="1" x14ac:dyDescent="0.3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P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4965</v>
      </c>
      <c r="BN43" s="46">
        <f t="shared" si="188"/>
        <v>5457</v>
      </c>
      <c r="BO43" s="46">
        <f t="shared" si="188"/>
        <v>6415</v>
      </c>
      <c r="BP43" s="46">
        <f t="shared" si="188"/>
        <v>7091</v>
      </c>
      <c r="BQ43" s="46">
        <f>SUM(BQ38:BQ42)</f>
        <v>8199</v>
      </c>
      <c r="BR43" s="46">
        <f t="shared" ref="BR43:BT43" si="189">SUM(BR38:BR42)</f>
        <v>8130</v>
      </c>
      <c r="BS43" s="46">
        <f t="shared" si="189"/>
        <v>7532</v>
      </c>
      <c r="BT43" s="46">
        <f t="shared" si="189"/>
        <v>6326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284</v>
      </c>
      <c r="DR43" s="46">
        <f t="shared" si="209"/>
        <v>520</v>
      </c>
      <c r="DS43" s="46">
        <f t="shared" si="209"/>
        <v>226</v>
      </c>
      <c r="DT43" s="46">
        <f t="shared" si="209"/>
        <v>770</v>
      </c>
      <c r="DU43" s="46">
        <f t="shared" si="209"/>
        <v>354</v>
      </c>
      <c r="DV43" s="46">
        <f t="shared" si="209"/>
        <v>321</v>
      </c>
      <c r="DW43" s="46">
        <f t="shared" si="209"/>
        <v>230</v>
      </c>
      <c r="DX43" s="137">
        <f t="shared" ref="DX43" si="210">SUM(DX38:DX42)</f>
        <v>507</v>
      </c>
    </row>
    <row r="44" spans="1:128" ht="17.25" x14ac:dyDescent="0.2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2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>
        <v>640471.21000000008</v>
      </c>
      <c r="BN45" s="228">
        <v>703738.04000000015</v>
      </c>
      <c r="BO45" s="228">
        <v>274709.28000000055</v>
      </c>
      <c r="BP45" s="228">
        <v>140626.63999999996</v>
      </c>
      <c r="BQ45" s="228">
        <v>109088.96999999933</v>
      </c>
      <c r="BR45" s="228">
        <v>17413.369999998922</v>
      </c>
      <c r="BS45" s="228">
        <v>68485.699999999648</v>
      </c>
      <c r="BT45" s="233">
        <v>110983.92999999975</v>
      </c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261415.35000000254</v>
      </c>
      <c r="DR45" s="63">
        <f t="shared" si="218"/>
        <v>83185.500000001048</v>
      </c>
      <c r="DS45" s="63">
        <f t="shared" si="218"/>
        <v>39794.500000000349</v>
      </c>
      <c r="DT45" s="63">
        <f t="shared" ref="DT45:DT49" si="219">BD45-BP45</f>
        <v>127088.84000000008</v>
      </c>
      <c r="DU45" s="63">
        <f t="shared" ref="DU45:DX49" si="220">BE45-BQ45</f>
        <v>43670.670000000129</v>
      </c>
      <c r="DV45" s="63">
        <f t="shared" si="220"/>
        <v>72557.510000000577</v>
      </c>
      <c r="DW45" s="63">
        <f t="shared" si="220"/>
        <v>30902.379999999801</v>
      </c>
      <c r="DX45" s="90">
        <f t="shared" si="220"/>
        <v>39537.019999998811</v>
      </c>
    </row>
    <row r="46" spans="1:128" x14ac:dyDescent="0.2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>
        <v>-8060.7099999999937</v>
      </c>
      <c r="BN46" s="228">
        <v>6709.4900000000016</v>
      </c>
      <c r="BO46" s="228">
        <v>-17492.500000000018</v>
      </c>
      <c r="BP46" s="228">
        <v>-3228.7799999999961</v>
      </c>
      <c r="BQ46" s="228">
        <v>3092.6399999999985</v>
      </c>
      <c r="BR46" s="228">
        <v>2475.1799999999989</v>
      </c>
      <c r="BS46" s="228">
        <v>5946.1800000000012</v>
      </c>
      <c r="BT46" s="233">
        <v>6992.4399999999969</v>
      </c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52675.64</v>
      </c>
      <c r="DR46" s="63">
        <f t="shared" si="218"/>
        <v>-65321.749999999942</v>
      </c>
      <c r="DS46" s="63">
        <f t="shared" si="218"/>
        <v>-120831.78000000004</v>
      </c>
      <c r="DT46" s="63">
        <f t="shared" si="219"/>
        <v>20648.720000000012</v>
      </c>
      <c r="DU46" s="63">
        <f t="shared" si="220"/>
        <v>-4920.6100000000006</v>
      </c>
      <c r="DV46" s="63">
        <f t="shared" si="220"/>
        <v>7072.179999999993</v>
      </c>
      <c r="DW46" s="63">
        <f t="shared" si="220"/>
        <v>-2190.4399999999991</v>
      </c>
      <c r="DX46" s="90">
        <f t="shared" si="220"/>
        <v>18622.469999999972</v>
      </c>
    </row>
    <row r="47" spans="1:128" x14ac:dyDescent="0.2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>
        <v>41553.609999999986</v>
      </c>
      <c r="BN47" s="228">
        <v>38678.419999999991</v>
      </c>
      <c r="BO47" s="228">
        <v>25593.119999999999</v>
      </c>
      <c r="BP47" s="228">
        <v>5480.0700000000015</v>
      </c>
      <c r="BQ47" s="228">
        <v>10113.920000000004</v>
      </c>
      <c r="BR47" s="228">
        <v>9623.3300000000108</v>
      </c>
      <c r="BS47" s="228">
        <v>7055.8500000000022</v>
      </c>
      <c r="BT47" s="233">
        <v>3301.9900000000002</v>
      </c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12620.810000000027</v>
      </c>
      <c r="DR47" s="63">
        <f t="shared" si="218"/>
        <v>130.42000000000553</v>
      </c>
      <c r="DS47" s="63">
        <f t="shared" si="218"/>
        <v>-15012.059999999998</v>
      </c>
      <c r="DT47" s="63">
        <f t="shared" si="219"/>
        <v>4441.3900000000049</v>
      </c>
      <c r="DU47" s="63">
        <f t="shared" si="220"/>
        <v>-770.20000000000255</v>
      </c>
      <c r="DV47" s="63">
        <f t="shared" si="220"/>
        <v>-4569.2200000000057</v>
      </c>
      <c r="DW47" s="63">
        <f t="shared" si="220"/>
        <v>856.77999999999884</v>
      </c>
      <c r="DX47" s="90">
        <f t="shared" si="220"/>
        <v>6502.7400000000016</v>
      </c>
    </row>
    <row r="48" spans="1:128" x14ac:dyDescent="0.2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>
        <v>14966.18</v>
      </c>
      <c r="BN48" s="228">
        <v>2051.29</v>
      </c>
      <c r="BO48" s="228">
        <v>-1521.3400000000004</v>
      </c>
      <c r="BP48" s="228">
        <v>7333.4299999999994</v>
      </c>
      <c r="BQ48" s="228">
        <v>2033.7</v>
      </c>
      <c r="BR48" s="228">
        <v>-4533.6000000000004</v>
      </c>
      <c r="BS48" s="228">
        <v>4635.3</v>
      </c>
      <c r="BT48" s="233">
        <v>3166.93</v>
      </c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5897.1899999999987</v>
      </c>
      <c r="DR48" s="63">
        <f t="shared" si="218"/>
        <v>31519.07</v>
      </c>
      <c r="DS48" s="63">
        <f t="shared" si="218"/>
        <v>-8127.7800000000007</v>
      </c>
      <c r="DT48" s="63">
        <f t="shared" si="219"/>
        <v>-4137.1499999999996</v>
      </c>
      <c r="DU48" s="63">
        <f t="shared" si="220"/>
        <v>-1607.2399999999996</v>
      </c>
      <c r="DV48" s="63">
        <f t="shared" si="220"/>
        <v>8885.7200000000012</v>
      </c>
      <c r="DW48" s="63">
        <f t="shared" si="220"/>
        <v>-7613.2300000000005</v>
      </c>
      <c r="DX48" s="90">
        <f t="shared" si="220"/>
        <v>847.6899999999996</v>
      </c>
    </row>
    <row r="49" spans="1:128" x14ac:dyDescent="0.2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>
        <v>56131.37</v>
      </c>
      <c r="BN49" s="228">
        <v>17084.079999999998</v>
      </c>
      <c r="BO49" s="228">
        <v>21063.59</v>
      </c>
      <c r="BP49" s="228">
        <v>3554.9300000000003</v>
      </c>
      <c r="BQ49" s="228">
        <v>-331.48</v>
      </c>
      <c r="BR49" s="228">
        <v>47095.62</v>
      </c>
      <c r="BS49" s="228">
        <v>13116.060000000001</v>
      </c>
      <c r="BT49" s="233">
        <v>-999.11000000000024</v>
      </c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-35794.050000000003</v>
      </c>
      <c r="DR49" s="63">
        <f t="shared" si="218"/>
        <v>11753.850000000002</v>
      </c>
      <c r="DS49" s="63">
        <f t="shared" si="218"/>
        <v>-29685.54</v>
      </c>
      <c r="DT49" s="63">
        <f t="shared" si="219"/>
        <v>-7445.66</v>
      </c>
      <c r="DU49" s="63">
        <f t="shared" si="220"/>
        <v>31362.89</v>
      </c>
      <c r="DV49" s="63">
        <f t="shared" si="220"/>
        <v>-47195.21</v>
      </c>
      <c r="DW49" s="63">
        <f t="shared" si="220"/>
        <v>-13159.87</v>
      </c>
      <c r="DX49" s="90">
        <f t="shared" si="220"/>
        <v>4150.6600000000008</v>
      </c>
    </row>
    <row r="50" spans="1:128" x14ac:dyDescent="0.2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P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745061.66000000015</v>
      </c>
      <c r="BN50" s="63">
        <f t="shared" si="230"/>
        <v>768261.32000000018</v>
      </c>
      <c r="BO50" s="63">
        <f t="shared" si="230"/>
        <v>302352.15000000055</v>
      </c>
      <c r="BP50" s="63">
        <f t="shared" si="230"/>
        <v>153766.28999999995</v>
      </c>
      <c r="BQ50" s="63">
        <f t="shared" ref="BQ50:BT50" si="231">SUM(BQ45:BQ49)</f>
        <v>123997.74999999933</v>
      </c>
      <c r="BR50" s="63">
        <f t="shared" si="231"/>
        <v>72073.899999998946</v>
      </c>
      <c r="BS50" s="63">
        <f t="shared" si="231"/>
        <v>99239.089999999662</v>
      </c>
      <c r="BT50" s="63">
        <f t="shared" si="231"/>
        <v>123446.17999999975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296814.94000000262</v>
      </c>
      <c r="DR50" s="63">
        <f t="shared" si="251"/>
        <v>61267.090000001117</v>
      </c>
      <c r="DS50" s="63">
        <f t="shared" si="251"/>
        <v>-133862.65999999968</v>
      </c>
      <c r="DT50" s="63">
        <f t="shared" si="251"/>
        <v>140596.1400000001</v>
      </c>
      <c r="DU50" s="63">
        <f t="shared" si="251"/>
        <v>67735.510000000126</v>
      </c>
      <c r="DV50" s="63">
        <f t="shared" si="251"/>
        <v>36750.980000000571</v>
      </c>
      <c r="DW50" s="63">
        <f t="shared" si="251"/>
        <v>8795.6199999998007</v>
      </c>
      <c r="DX50" s="90">
        <f t="shared" ref="DX50" si="252">SUM(DX45:DX49)</f>
        <v>69660.579999998794</v>
      </c>
    </row>
    <row r="51" spans="1:128" ht="17.25" x14ac:dyDescent="0.2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2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>
        <v>707877.82000000053</v>
      </c>
      <c r="BN52" s="228">
        <v>416324.81999999948</v>
      </c>
      <c r="BO52" s="228">
        <v>514734.94000000064</v>
      </c>
      <c r="BP52" s="228">
        <v>152737.98999999976</v>
      </c>
      <c r="BQ52" s="228">
        <v>81861.849999999715</v>
      </c>
      <c r="BR52" s="228">
        <v>62589.719999999783</v>
      </c>
      <c r="BS52" s="228">
        <v>1174.2999999992251</v>
      </c>
      <c r="BT52" s="233">
        <v>62735.209999999759</v>
      </c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102683.50999999908</v>
      </c>
      <c r="DR52" s="63">
        <f t="shared" si="260"/>
        <v>281331.39000000025</v>
      </c>
      <c r="DS52" s="63">
        <f t="shared" si="260"/>
        <v>91418.180000000284</v>
      </c>
      <c r="DT52" s="63">
        <f t="shared" ref="DT52:DT56" si="261">BD52-BP52</f>
        <v>87456.600000001345</v>
      </c>
      <c r="DU52" s="63">
        <f t="shared" ref="DU52:DX56" si="262">BE52-BQ52</f>
        <v>102681.28000000023</v>
      </c>
      <c r="DV52" s="63">
        <f t="shared" si="262"/>
        <v>29041.149999999805</v>
      </c>
      <c r="DW52" s="63">
        <f t="shared" si="262"/>
        <v>59513.67000000085</v>
      </c>
      <c r="DX52" s="90">
        <f t="shared" si="262"/>
        <v>30158.599999999758</v>
      </c>
    </row>
    <row r="53" spans="1:128" x14ac:dyDescent="0.2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>
        <v>13166.29</v>
      </c>
      <c r="BN53" s="228">
        <v>-17106.650000000001</v>
      </c>
      <c r="BO53" s="228">
        <v>6570.3700000000017</v>
      </c>
      <c r="BP53" s="228">
        <v>-19363.340000000015</v>
      </c>
      <c r="BQ53" s="228">
        <v>-4270.9499999999935</v>
      </c>
      <c r="BR53" s="228">
        <v>1751.12</v>
      </c>
      <c r="BS53" s="228">
        <v>2517.6399999999985</v>
      </c>
      <c r="BT53" s="233">
        <v>4596.159999999998</v>
      </c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-15232.820000000022</v>
      </c>
      <c r="DR53" s="63">
        <f t="shared" si="260"/>
        <v>13600.410000000003</v>
      </c>
      <c r="DS53" s="63">
        <f t="shared" si="260"/>
        <v>-66004.129999999976</v>
      </c>
      <c r="DT53" s="63">
        <f t="shared" si="261"/>
        <v>-67991.4200000001</v>
      </c>
      <c r="DU53" s="63">
        <f t="shared" si="262"/>
        <v>17052.639999999992</v>
      </c>
      <c r="DV53" s="63">
        <f t="shared" si="262"/>
        <v>-3517.2400000000016</v>
      </c>
      <c r="DW53" s="63">
        <f t="shared" si="262"/>
        <v>-3588.9199999999983</v>
      </c>
      <c r="DX53" s="90">
        <f t="shared" si="262"/>
        <v>12195.580000000004</v>
      </c>
    </row>
    <row r="54" spans="1:128" x14ac:dyDescent="0.2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>
        <v>52765.960000000014</v>
      </c>
      <c r="BN54" s="228">
        <v>33892.12999999999</v>
      </c>
      <c r="BO54" s="228">
        <v>23216.609999999997</v>
      </c>
      <c r="BP54" s="228">
        <v>9418.779999999997</v>
      </c>
      <c r="BQ54" s="228">
        <v>1694.6200000000042</v>
      </c>
      <c r="BR54" s="228">
        <v>3738.3500000000022</v>
      </c>
      <c r="BS54" s="228">
        <v>7513.2800000000088</v>
      </c>
      <c r="BT54" s="233">
        <v>1970.8400000000011</v>
      </c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-3762.1300000000265</v>
      </c>
      <c r="DR54" s="63">
        <f t="shared" si="260"/>
        <v>839.33000000002357</v>
      </c>
      <c r="DS54" s="63">
        <f t="shared" si="260"/>
        <v>-613.45999999998457</v>
      </c>
      <c r="DT54" s="63">
        <f t="shared" si="261"/>
        <v>-4330.8399999999983</v>
      </c>
      <c r="DU54" s="63">
        <f t="shared" si="262"/>
        <v>911.63999999999692</v>
      </c>
      <c r="DV54" s="63">
        <f t="shared" si="262"/>
        <v>984.01000000000113</v>
      </c>
      <c r="DW54" s="63">
        <f t="shared" si="262"/>
        <v>-4381.7300000000087</v>
      </c>
      <c r="DX54" s="90">
        <f t="shared" si="262"/>
        <v>-1047.5100000000002</v>
      </c>
    </row>
    <row r="55" spans="1:128" x14ac:dyDescent="0.2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>
        <v>8179.75</v>
      </c>
      <c r="BN55" s="228">
        <v>5534.82</v>
      </c>
      <c r="BO55" s="228">
        <v>1477.3399999999995</v>
      </c>
      <c r="BP55" s="228">
        <v>-3558.3300000000004</v>
      </c>
      <c r="BQ55" s="228">
        <v>1333.1200000000001</v>
      </c>
      <c r="BR55" s="228">
        <v>2706.4800000000005</v>
      </c>
      <c r="BS55" s="228">
        <v>1028.5999999999999</v>
      </c>
      <c r="BT55" s="233">
        <v>5479.13</v>
      </c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18703.79</v>
      </c>
      <c r="DR55" s="63">
        <f t="shared" si="260"/>
        <v>5397.8899999999994</v>
      </c>
      <c r="DS55" s="63">
        <f t="shared" si="260"/>
        <v>25699.37</v>
      </c>
      <c r="DT55" s="63">
        <f t="shared" si="261"/>
        <v>-2580.1500000000019</v>
      </c>
      <c r="DU55" s="63">
        <f t="shared" si="262"/>
        <v>322.24999999999977</v>
      </c>
      <c r="DV55" s="63">
        <f t="shared" si="262"/>
        <v>521.10999999999967</v>
      </c>
      <c r="DW55" s="63">
        <f t="shared" si="262"/>
        <v>230.7199999999998</v>
      </c>
      <c r="DX55" s="90">
        <f t="shared" si="262"/>
        <v>-5373.12</v>
      </c>
    </row>
    <row r="56" spans="1:128" x14ac:dyDescent="0.2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>
        <v>2636.36</v>
      </c>
      <c r="BN56" s="228">
        <v>-6945.67</v>
      </c>
      <c r="BO56" s="228">
        <v>1127.6500000000001</v>
      </c>
      <c r="BP56" s="228">
        <v>-1091.25</v>
      </c>
      <c r="BQ56" s="228">
        <v>4850.9400000000005</v>
      </c>
      <c r="BR56" s="228">
        <v>2396.2799999999997</v>
      </c>
      <c r="BS56" s="228">
        <v>47456.29</v>
      </c>
      <c r="BT56" s="233">
        <v>13116.060000000001</v>
      </c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42395.58</v>
      </c>
      <c r="DR56" s="63">
        <f t="shared" si="260"/>
        <v>22405.120000000003</v>
      </c>
      <c r="DS56" s="63">
        <f t="shared" si="260"/>
        <v>36313.800000000003</v>
      </c>
      <c r="DT56" s="63">
        <f t="shared" si="261"/>
        <v>9136.0999999999985</v>
      </c>
      <c r="DU56" s="63">
        <f t="shared" si="262"/>
        <v>-6734.4600000000009</v>
      </c>
      <c r="DV56" s="63">
        <f t="shared" si="262"/>
        <v>5069.5600000000004</v>
      </c>
      <c r="DW56" s="63">
        <f t="shared" si="262"/>
        <v>-47620.43</v>
      </c>
      <c r="DX56" s="90">
        <f t="shared" si="262"/>
        <v>-13116.060000000001</v>
      </c>
    </row>
    <row r="57" spans="1:128" x14ac:dyDescent="0.2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P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784626.18000000052</v>
      </c>
      <c r="BN57" s="63">
        <f t="shared" si="272"/>
        <v>431699.44999999949</v>
      </c>
      <c r="BO57" s="63">
        <f t="shared" si="272"/>
        <v>547126.91000000061</v>
      </c>
      <c r="BP57" s="63">
        <f t="shared" si="272"/>
        <v>138143.84999999974</v>
      </c>
      <c r="BQ57" s="63">
        <f t="shared" ref="BQ57:BT57" si="273">SUM(BQ52:BQ56)</f>
        <v>85469.579999999725</v>
      </c>
      <c r="BR57" s="63">
        <f t="shared" si="273"/>
        <v>73181.949999999779</v>
      </c>
      <c r="BS57" s="63">
        <f t="shared" si="273"/>
        <v>59690.109999999237</v>
      </c>
      <c r="BT57" s="63">
        <f t="shared" si="273"/>
        <v>87897.399999999761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144787.92999999906</v>
      </c>
      <c r="DR57" s="63">
        <f t="shared" si="293"/>
        <v>323574.14000000031</v>
      </c>
      <c r="DS57" s="63">
        <f t="shared" si="293"/>
        <v>86813.760000000329</v>
      </c>
      <c r="DT57" s="63">
        <f t="shared" si="293"/>
        <v>21690.290000001245</v>
      </c>
      <c r="DU57" s="63">
        <f t="shared" si="293"/>
        <v>114233.35000000021</v>
      </c>
      <c r="DV57" s="63">
        <f t="shared" si="293"/>
        <v>32098.589999999807</v>
      </c>
      <c r="DW57" s="63">
        <f t="shared" si="293"/>
        <v>4153.3100000008417</v>
      </c>
      <c r="DX57" s="90">
        <f t="shared" ref="DX57" si="294">SUM(DX52:DX56)</f>
        <v>22817.489999999754</v>
      </c>
    </row>
    <row r="58" spans="1:128" ht="17.25" x14ac:dyDescent="0.2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2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>
        <v>2755307.3299999959</v>
      </c>
      <c r="BN59" s="228">
        <v>2814961.4499999974</v>
      </c>
      <c r="BO59" s="228">
        <v>2595508.159999996</v>
      </c>
      <c r="BP59" s="228">
        <v>2321552.6499999957</v>
      </c>
      <c r="BQ59" s="228">
        <v>1954187.1000000024</v>
      </c>
      <c r="BR59" s="228">
        <v>1448853.1899999988</v>
      </c>
      <c r="BS59" s="228">
        <v>1311710.2600000019</v>
      </c>
      <c r="BT59" s="233">
        <v>1338768.4399999978</v>
      </c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625919.57000000961</v>
      </c>
      <c r="DR59" s="63">
        <f t="shared" si="302"/>
        <v>975237.62000000104</v>
      </c>
      <c r="DS59" s="63">
        <f t="shared" si="302"/>
        <v>1301649.3299999973</v>
      </c>
      <c r="DT59" s="63">
        <f t="shared" ref="DT59:DT63" si="303">BD59-BP59</f>
        <v>1274149.8300000154</v>
      </c>
      <c r="DU59" s="63">
        <f t="shared" ref="DU59:DX63" si="304">BE59-BQ59</f>
        <v>1158280.4300000002</v>
      </c>
      <c r="DV59" s="63">
        <f t="shared" si="304"/>
        <v>1296570.3000000066</v>
      </c>
      <c r="DW59" s="63">
        <f t="shared" si="304"/>
        <v>663206.53999999445</v>
      </c>
      <c r="DX59" s="90">
        <f t="shared" si="304"/>
        <v>1019921.0400000035</v>
      </c>
    </row>
    <row r="60" spans="1:128" x14ac:dyDescent="0.2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>
        <v>21426.870000000006</v>
      </c>
      <c r="BN60" s="228">
        <v>13467.409999999996</v>
      </c>
      <c r="BO60" s="228">
        <v>-16363.810000000009</v>
      </c>
      <c r="BP60" s="228">
        <v>-23737.949999999972</v>
      </c>
      <c r="BQ60" s="228">
        <v>-44745.110000000022</v>
      </c>
      <c r="BR60" s="228">
        <v>-55001.030000000006</v>
      </c>
      <c r="BS60" s="228">
        <v>-32257.690000000013</v>
      </c>
      <c r="BT60" s="233">
        <v>-3923.0600000000009</v>
      </c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285583.01999999996</v>
      </c>
      <c r="DR60" s="63">
        <f t="shared" si="302"/>
        <v>-22424.009999999958</v>
      </c>
      <c r="DS60" s="63">
        <f t="shared" si="302"/>
        <v>-963.53000000000247</v>
      </c>
      <c r="DT60" s="63">
        <f t="shared" si="303"/>
        <v>-145631.27000000005</v>
      </c>
      <c r="DU60" s="63">
        <f t="shared" si="304"/>
        <v>-226567.98</v>
      </c>
      <c r="DV60" s="63">
        <f t="shared" si="304"/>
        <v>-185257.02999999994</v>
      </c>
      <c r="DW60" s="63">
        <f t="shared" si="304"/>
        <v>305239.5199999999</v>
      </c>
      <c r="DX60" s="90">
        <f t="shared" si="304"/>
        <v>-54779.859999999971</v>
      </c>
    </row>
    <row r="61" spans="1:128" x14ac:dyDescent="0.2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>
        <v>52460.680000000008</v>
      </c>
      <c r="BN61" s="228">
        <v>64550.009999999995</v>
      </c>
      <c r="BO61" s="228">
        <v>68492.270000000033</v>
      </c>
      <c r="BP61" s="228">
        <v>57419.630000000048</v>
      </c>
      <c r="BQ61" s="228">
        <v>26616.550000000003</v>
      </c>
      <c r="BR61" s="228">
        <v>823.17000000000075</v>
      </c>
      <c r="BS61" s="228">
        <v>-6238.8700000000053</v>
      </c>
      <c r="BT61" s="233">
        <v>-8605.1999999999989</v>
      </c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44450.389999999985</v>
      </c>
      <c r="DR61" s="63">
        <f t="shared" si="302"/>
        <v>54128.5</v>
      </c>
      <c r="DS61" s="63">
        <f t="shared" si="302"/>
        <v>32709.129999999976</v>
      </c>
      <c r="DT61" s="63">
        <f t="shared" si="303"/>
        <v>35046.679999999964</v>
      </c>
      <c r="DU61" s="63">
        <f t="shared" si="304"/>
        <v>32379.599999999984</v>
      </c>
      <c r="DV61" s="63">
        <f t="shared" si="304"/>
        <v>32877.339999999989</v>
      </c>
      <c r="DW61" s="63">
        <f t="shared" si="304"/>
        <v>177228.61</v>
      </c>
      <c r="DX61" s="90">
        <f t="shared" si="304"/>
        <v>39142.289999999986</v>
      </c>
    </row>
    <row r="62" spans="1:128" x14ac:dyDescent="0.2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>
        <v>40370.630000000005</v>
      </c>
      <c r="BN62" s="228">
        <v>40584.909999999996</v>
      </c>
      <c r="BO62" s="228">
        <v>45091.4</v>
      </c>
      <c r="BP62" s="228">
        <v>30690.410000000003</v>
      </c>
      <c r="BQ62" s="228">
        <v>23504.839999999997</v>
      </c>
      <c r="BR62" s="228">
        <v>25251.65</v>
      </c>
      <c r="BS62" s="228">
        <v>29382.170000000002</v>
      </c>
      <c r="BT62" s="233">
        <v>27731.75</v>
      </c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3748.5099999999948</v>
      </c>
      <c r="DR62" s="63">
        <f t="shared" si="302"/>
        <v>9775.5999999999985</v>
      </c>
      <c r="DS62" s="63">
        <f t="shared" si="302"/>
        <v>-4554.1900000000023</v>
      </c>
      <c r="DT62" s="63">
        <f t="shared" si="303"/>
        <v>19878.269999999997</v>
      </c>
      <c r="DU62" s="63">
        <f t="shared" si="304"/>
        <v>10983.760000000002</v>
      </c>
      <c r="DV62" s="63">
        <f t="shared" si="304"/>
        <v>806.10999999999694</v>
      </c>
      <c r="DW62" s="63">
        <f t="shared" si="304"/>
        <v>-16047.010000000002</v>
      </c>
      <c r="DX62" s="90">
        <f t="shared" si="304"/>
        <v>-3877.7400000000016</v>
      </c>
    </row>
    <row r="63" spans="1:128" x14ac:dyDescent="0.2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>
        <v>-4425.9400000000005</v>
      </c>
      <c r="BN63" s="228">
        <v>-476.07</v>
      </c>
      <c r="BO63" s="228">
        <v>-149.05000000000018</v>
      </c>
      <c r="BP63" s="228">
        <v>27069.200000000001</v>
      </c>
      <c r="BQ63" s="228">
        <v>27729.34</v>
      </c>
      <c r="BR63" s="228">
        <v>30296.25</v>
      </c>
      <c r="BS63" s="228">
        <v>21897.68</v>
      </c>
      <c r="BT63" s="233">
        <v>69353.969999999987</v>
      </c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83301.740000000005</v>
      </c>
      <c r="DR63" s="63">
        <f t="shared" si="302"/>
        <v>112944.38</v>
      </c>
      <c r="DS63" s="63">
        <f t="shared" si="302"/>
        <v>95180.44</v>
      </c>
      <c r="DT63" s="63">
        <f t="shared" si="303"/>
        <v>58859.58</v>
      </c>
      <c r="DU63" s="63">
        <f t="shared" si="304"/>
        <v>42641.649999999994</v>
      </c>
      <c r="DV63" s="63">
        <f t="shared" si="304"/>
        <v>33527.81</v>
      </c>
      <c r="DW63" s="63">
        <f t="shared" si="304"/>
        <v>-12039.400000000001</v>
      </c>
      <c r="DX63" s="90">
        <f t="shared" si="304"/>
        <v>-68776.479999999981</v>
      </c>
    </row>
    <row r="64" spans="1:128" x14ac:dyDescent="0.2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P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2865139.5699999961</v>
      </c>
      <c r="BN64" s="63">
        <f t="shared" si="314"/>
        <v>2933087.7099999976</v>
      </c>
      <c r="BO64" s="63">
        <f t="shared" si="314"/>
        <v>2692578.969999996</v>
      </c>
      <c r="BP64" s="63">
        <f t="shared" si="314"/>
        <v>2412993.9399999958</v>
      </c>
      <c r="BQ64" s="63">
        <f t="shared" ref="BQ64:BT64" si="315">SUM(BQ59:BQ63)</f>
        <v>1987292.7200000025</v>
      </c>
      <c r="BR64" s="63">
        <f t="shared" si="315"/>
        <v>1450223.2299999986</v>
      </c>
      <c r="BS64" s="63">
        <f t="shared" si="315"/>
        <v>1324493.5500000017</v>
      </c>
      <c r="BT64" s="63">
        <f t="shared" si="315"/>
        <v>1423325.8999999978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1043003.2300000096</v>
      </c>
      <c r="DR64" s="63">
        <f t="shared" si="335"/>
        <v>1129662.090000001</v>
      </c>
      <c r="DS64" s="63">
        <f t="shared" si="335"/>
        <v>1424021.1799999971</v>
      </c>
      <c r="DT64" s="63">
        <f t="shared" si="335"/>
        <v>1242303.0900000155</v>
      </c>
      <c r="DU64" s="63">
        <f t="shared" si="335"/>
        <v>1017717.4600000002</v>
      </c>
      <c r="DV64" s="63">
        <f t="shared" si="335"/>
        <v>1178524.5300000068</v>
      </c>
      <c r="DW64" s="63">
        <f t="shared" si="335"/>
        <v>1117588.2599999944</v>
      </c>
      <c r="DX64" s="90">
        <f t="shared" ref="DX64" si="336">SUM(DX59:DX63)</f>
        <v>931629.25000000361</v>
      </c>
    </row>
    <row r="65" spans="1:128" ht="17.25" x14ac:dyDescent="0.2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2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L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>BM45+BM52+BM59</f>
        <v>4103656.3599999966</v>
      </c>
      <c r="BN66" s="225">
        <f>BN45+BN52+BN59</f>
        <v>3935024.3099999968</v>
      </c>
      <c r="BO66" s="225">
        <f t="shared" ref="BO66:BT66" si="339">BO45+BO52+BO59</f>
        <v>3384952.3799999971</v>
      </c>
      <c r="BP66" s="225">
        <f t="shared" si="339"/>
        <v>2614917.2799999956</v>
      </c>
      <c r="BQ66" s="225">
        <f t="shared" si="339"/>
        <v>2145137.9200000013</v>
      </c>
      <c r="BR66" s="225">
        <f t="shared" si="339"/>
        <v>1528856.2799999975</v>
      </c>
      <c r="BS66" s="225">
        <f t="shared" si="339"/>
        <v>1381370.2600000007</v>
      </c>
      <c r="BT66" s="233">
        <f t="shared" si="339"/>
        <v>1512487.5799999973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990018.43000001088</v>
      </c>
      <c r="DR66" s="63">
        <f t="shared" si="347"/>
        <v>1339754.5100000026</v>
      </c>
      <c r="DS66" s="63">
        <f t="shared" si="347"/>
        <v>1432862.0099999979</v>
      </c>
      <c r="DT66" s="63">
        <f t="shared" ref="DT66:DT70" si="348">BD66-BP66</f>
        <v>1488695.2700000168</v>
      </c>
      <c r="DU66" s="63">
        <f t="shared" ref="DU66:DX70" si="349">BE66-BQ66</f>
        <v>1304632.3800000008</v>
      </c>
      <c r="DV66" s="63">
        <f t="shared" si="349"/>
        <v>1398168.9600000069</v>
      </c>
      <c r="DW66" s="63">
        <f t="shared" si="349"/>
        <v>753622.58999999519</v>
      </c>
      <c r="DX66" s="90">
        <f t="shared" si="349"/>
        <v>1089616.660000002</v>
      </c>
    </row>
    <row r="67" spans="1:128" x14ac:dyDescent="0.2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ref="BM67" si="352">BM46+BM53+BM60</f>
        <v>26532.450000000012</v>
      </c>
      <c r="BN67" s="225">
        <f t="shared" si="351"/>
        <v>3070.2499999999964</v>
      </c>
      <c r="BO67" s="225">
        <f t="shared" ref="BO67:BT67" si="353">BO46+BO53+BO60</f>
        <v>-27285.940000000024</v>
      </c>
      <c r="BP67" s="225">
        <f t="shared" si="353"/>
        <v>-46330.069999999978</v>
      </c>
      <c r="BQ67" s="225">
        <f t="shared" si="353"/>
        <v>-45923.42000000002</v>
      </c>
      <c r="BR67" s="225">
        <f t="shared" si="353"/>
        <v>-50774.73000000001</v>
      </c>
      <c r="BS67" s="225">
        <f t="shared" si="353"/>
        <v>-23793.870000000014</v>
      </c>
      <c r="BT67" s="233">
        <f t="shared" si="353"/>
        <v>7665.5399999999936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323025.83999999991</v>
      </c>
      <c r="DR67" s="63">
        <f t="shared" si="347"/>
        <v>-74145.349999999904</v>
      </c>
      <c r="DS67" s="63">
        <f t="shared" si="347"/>
        <v>-187799.44000000003</v>
      </c>
      <c r="DT67" s="63">
        <f t="shared" si="348"/>
        <v>-192973.97000000015</v>
      </c>
      <c r="DU67" s="63">
        <f t="shared" si="349"/>
        <v>-214435.95</v>
      </c>
      <c r="DV67" s="63">
        <f t="shared" si="349"/>
        <v>-181702.08999999994</v>
      </c>
      <c r="DW67" s="63">
        <f t="shared" si="349"/>
        <v>299460.15999999992</v>
      </c>
      <c r="DX67" s="90">
        <f t="shared" si="349"/>
        <v>-23961.809999999998</v>
      </c>
    </row>
    <row r="68" spans="1:128" x14ac:dyDescent="0.2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N68" si="354">BI47+BI54+BI61</f>
        <v>71593.22000000003</v>
      </c>
      <c r="BJ68" s="225">
        <f t="shared" si="354"/>
        <v>98202.919999999984</v>
      </c>
      <c r="BK68" s="225">
        <f t="shared" si="354"/>
        <v>136113.47000000006</v>
      </c>
      <c r="BL68" s="225">
        <f t="shared" si="354"/>
        <v>144739.47000000003</v>
      </c>
      <c r="BM68" s="225">
        <f t="shared" ref="BM68" si="355">BM47+BM54+BM61</f>
        <v>146780.25</v>
      </c>
      <c r="BN68" s="225">
        <f t="shared" si="354"/>
        <v>137120.56</v>
      </c>
      <c r="BO68" s="225">
        <f t="shared" ref="BO68:BT68" si="356">BO47+BO54+BO61</f>
        <v>117302.00000000003</v>
      </c>
      <c r="BP68" s="225">
        <f t="shared" si="356"/>
        <v>72318.48000000004</v>
      </c>
      <c r="BQ68" s="225">
        <f t="shared" si="356"/>
        <v>38425.090000000011</v>
      </c>
      <c r="BR68" s="225">
        <f t="shared" si="356"/>
        <v>14184.850000000013</v>
      </c>
      <c r="BS68" s="225">
        <f t="shared" si="356"/>
        <v>8330.2600000000057</v>
      </c>
      <c r="BT68" s="233">
        <f t="shared" si="356"/>
        <v>-3332.3699999999972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53309.070000000007</v>
      </c>
      <c r="DR68" s="63">
        <f t="shared" si="347"/>
        <v>55098.25</v>
      </c>
      <c r="DS68" s="63">
        <f t="shared" si="347"/>
        <v>17083.609999999986</v>
      </c>
      <c r="DT68" s="63">
        <f t="shared" si="348"/>
        <v>35157.229999999981</v>
      </c>
      <c r="DU68" s="63">
        <f t="shared" si="349"/>
        <v>32521.039999999979</v>
      </c>
      <c r="DV68" s="63">
        <f t="shared" si="349"/>
        <v>29292.129999999983</v>
      </c>
      <c r="DW68" s="63">
        <f t="shared" si="349"/>
        <v>173703.65999999997</v>
      </c>
      <c r="DX68" s="90">
        <f t="shared" si="349"/>
        <v>44597.519999999982</v>
      </c>
    </row>
    <row r="69" spans="1:128" x14ac:dyDescent="0.2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7">BI48+BI55+BI62</f>
        <v>59665.62</v>
      </c>
      <c r="BJ69" s="225">
        <f t="shared" si="357"/>
        <v>68083.98</v>
      </c>
      <c r="BK69" s="225">
        <f t="shared" si="357"/>
        <v>74283.239999999991</v>
      </c>
      <c r="BL69" s="225">
        <f t="shared" si="357"/>
        <v>69505.03</v>
      </c>
      <c r="BM69" s="225">
        <f t="shared" ref="BM69" si="358">BM48+BM55+BM62</f>
        <v>63516.560000000005</v>
      </c>
      <c r="BN69" s="225">
        <f t="shared" si="357"/>
        <v>48171.02</v>
      </c>
      <c r="BO69" s="225">
        <f t="shared" ref="BO69:BT69" si="359">BO48+BO55+BO62</f>
        <v>45047.4</v>
      </c>
      <c r="BP69" s="225">
        <f t="shared" si="359"/>
        <v>34465.51</v>
      </c>
      <c r="BQ69" s="225">
        <f t="shared" si="359"/>
        <v>26871.659999999996</v>
      </c>
      <c r="BR69" s="225">
        <f t="shared" si="359"/>
        <v>23424.530000000002</v>
      </c>
      <c r="BS69" s="225">
        <f t="shared" si="359"/>
        <v>35046.07</v>
      </c>
      <c r="BT69" s="233">
        <f t="shared" si="359"/>
        <v>36377.81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28349.489999999998</v>
      </c>
      <c r="DR69" s="63">
        <f t="shared" si="347"/>
        <v>46692.55999999999</v>
      </c>
      <c r="DS69" s="63">
        <f t="shared" si="347"/>
        <v>13017.399999999994</v>
      </c>
      <c r="DT69" s="63">
        <f t="shared" si="348"/>
        <v>13160.969999999994</v>
      </c>
      <c r="DU69" s="63">
        <f t="shared" si="349"/>
        <v>9698.7700000000041</v>
      </c>
      <c r="DV69" s="63">
        <f t="shared" si="349"/>
        <v>10212.939999999999</v>
      </c>
      <c r="DW69" s="63">
        <f t="shared" si="349"/>
        <v>-23429.52</v>
      </c>
      <c r="DX69" s="90">
        <f t="shared" si="349"/>
        <v>-8403.1699999999983</v>
      </c>
    </row>
    <row r="70" spans="1:128" x14ac:dyDescent="0.2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L70" si="360">BI49+BI56+BI63</f>
        <v>8787.32</v>
      </c>
      <c r="BJ70" s="225">
        <f t="shared" si="360"/>
        <v>-1830.99</v>
      </c>
      <c r="BK70" s="225">
        <f t="shared" si="360"/>
        <v>-614.10000000000036</v>
      </c>
      <c r="BL70" s="225">
        <f t="shared" si="360"/>
        <v>-14824.04</v>
      </c>
      <c r="BM70" s="225">
        <f>BM49+BM56+BM63</f>
        <v>54341.79</v>
      </c>
      <c r="BN70" s="225">
        <f>BN49+BN56+BN63</f>
        <v>9662.3399999999983</v>
      </c>
      <c r="BO70" s="225">
        <f t="shared" ref="BO70:BT70" si="361">BO49+BO56+BO63</f>
        <v>22042.190000000002</v>
      </c>
      <c r="BP70" s="225">
        <f t="shared" si="361"/>
        <v>29532.880000000001</v>
      </c>
      <c r="BQ70" s="225">
        <f t="shared" si="361"/>
        <v>32248.800000000003</v>
      </c>
      <c r="BR70" s="225">
        <f t="shared" si="361"/>
        <v>79788.149999999994</v>
      </c>
      <c r="BS70" s="225">
        <f t="shared" si="361"/>
        <v>82470.03</v>
      </c>
      <c r="BT70" s="233">
        <f t="shared" si="361"/>
        <v>81470.919999999984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89903.26999999999</v>
      </c>
      <c r="DR70" s="63">
        <f t="shared" si="347"/>
        <v>147103.35</v>
      </c>
      <c r="DS70" s="63">
        <f t="shared" si="347"/>
        <v>101808.7</v>
      </c>
      <c r="DT70" s="63">
        <f t="shared" si="348"/>
        <v>60550.01999999999</v>
      </c>
      <c r="DU70" s="63">
        <f t="shared" si="349"/>
        <v>67270.079999999987</v>
      </c>
      <c r="DV70" s="63">
        <f t="shared" si="349"/>
        <v>-8597.8399999999965</v>
      </c>
      <c r="DW70" s="63">
        <f t="shared" si="349"/>
        <v>-72819.7</v>
      </c>
      <c r="DX70" s="90">
        <f t="shared" si="349"/>
        <v>-77741.87999999999</v>
      </c>
    </row>
    <row r="71" spans="1:128" ht="15.75" thickBot="1" x14ac:dyDescent="0.3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62">SUM(E66:E70)</f>
        <v>3669077.6399999997</v>
      </c>
      <c r="F71" s="65">
        <f t="shared" si="362"/>
        <v>3918031.2200000007</v>
      </c>
      <c r="G71" s="65">
        <f t="shared" si="362"/>
        <v>3638326.27</v>
      </c>
      <c r="H71" s="65">
        <f t="shared" si="362"/>
        <v>2835752.39</v>
      </c>
      <c r="I71" s="65">
        <f t="shared" si="362"/>
        <v>2210776.9800000004</v>
      </c>
      <c r="J71" s="65">
        <f t="shared" si="362"/>
        <v>1659449.0099999998</v>
      </c>
      <c r="K71" s="65">
        <f t="shared" si="362"/>
        <v>1450041.03</v>
      </c>
      <c r="L71" s="65">
        <f t="shared" si="362"/>
        <v>1506593.6</v>
      </c>
      <c r="M71" s="65">
        <f t="shared" si="362"/>
        <v>1600855.1199999999</v>
      </c>
      <c r="N71" s="134">
        <f t="shared" si="362"/>
        <v>2022417.45</v>
      </c>
      <c r="O71" s="65">
        <f t="shared" si="362"/>
        <v>2666912.0100000002</v>
      </c>
      <c r="P71" s="65">
        <f t="shared" si="362"/>
        <v>3509582.12</v>
      </c>
      <c r="Q71" s="65">
        <f t="shared" si="362"/>
        <v>3601764.7500000005</v>
      </c>
      <c r="R71" s="65">
        <f t="shared" si="362"/>
        <v>3599518.7199999997</v>
      </c>
      <c r="S71" s="65">
        <f t="shared" si="362"/>
        <v>3632296.59</v>
      </c>
      <c r="T71" s="65">
        <f t="shared" si="362"/>
        <v>3367378.9400000004</v>
      </c>
      <c r="U71" s="65">
        <f t="shared" si="362"/>
        <v>2996329.5300000003</v>
      </c>
      <c r="V71" s="65">
        <f t="shared" ref="V71" si="363">SUM(V66:V70)</f>
        <v>2796435.69</v>
      </c>
      <c r="W71" s="65">
        <f t="shared" ref="W71:AB71" si="364">SUM(W66:W70)</f>
        <v>2765019.1400000006</v>
      </c>
      <c r="X71" s="148">
        <f t="shared" si="364"/>
        <v>2955567.92</v>
      </c>
      <c r="Y71" s="65">
        <f t="shared" si="364"/>
        <v>3477001.1699999995</v>
      </c>
      <c r="Z71" s="65">
        <f t="shared" si="364"/>
        <v>4027738.4600000004</v>
      </c>
      <c r="AA71" s="65">
        <f t="shared" si="364"/>
        <v>4540017.55</v>
      </c>
      <c r="AB71" s="65">
        <f t="shared" si="364"/>
        <v>5171801</v>
      </c>
      <c r="AC71" s="65">
        <f t="shared" ref="AC71" si="365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6">SUM(AF66:AF70)</f>
        <v>4553143.84</v>
      </c>
      <c r="AG71" s="65">
        <f t="shared" si="366"/>
        <v>4103327.78</v>
      </c>
      <c r="AH71" s="65">
        <f t="shared" ref="AH71:AJ71" si="367">SUM(AH66:AH70)</f>
        <v>3679758.2800000003</v>
      </c>
      <c r="AI71" s="65">
        <f t="shared" ref="AI71" si="368">SUM(AI66:AI70)</f>
        <v>3046022.95</v>
      </c>
      <c r="AJ71" s="148">
        <f t="shared" si="367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9">SUM(AW66:AW70)</f>
        <v>3818617.7599999914</v>
      </c>
      <c r="AX71" s="65">
        <f t="shared" si="369"/>
        <v>4505371</v>
      </c>
      <c r="AY71" s="65">
        <f t="shared" si="369"/>
        <v>5199396.2</v>
      </c>
      <c r="AZ71" s="65">
        <f t="shared" si="369"/>
        <v>5872661.8700000076</v>
      </c>
      <c r="BA71" s="65">
        <f t="shared" si="369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70">SUM(BD66:BD70)</f>
        <v>4109493.6000000122</v>
      </c>
      <c r="BE71" s="65">
        <f t="shared" si="370"/>
        <v>3396446.370000002</v>
      </c>
      <c r="BF71" s="65">
        <f t="shared" si="370"/>
        <v>2842853.1800000048</v>
      </c>
      <c r="BG71" s="65">
        <f t="shared" si="370"/>
        <v>2613959.9399999958</v>
      </c>
      <c r="BH71" s="148">
        <f t="shared" si="370"/>
        <v>2658776.7999999993</v>
      </c>
      <c r="BI71" s="65">
        <f t="shared" ref="BI71:BM71" si="371">SUM(BI66:BI70)</f>
        <v>3009242.7200000067</v>
      </c>
      <c r="BJ71" s="65">
        <f t="shared" si="371"/>
        <v>3721094.4100000015</v>
      </c>
      <c r="BK71" s="65">
        <f t="shared" si="371"/>
        <v>4107097.0799999931</v>
      </c>
      <c r="BL71" s="65">
        <f t="shared" si="371"/>
        <v>4393866.3600000069</v>
      </c>
      <c r="BM71" s="65">
        <f t="shared" si="371"/>
        <v>4394827.4099999964</v>
      </c>
      <c r="BN71" s="65">
        <f>SUM(BN66:BN70)</f>
        <v>4133048.4799999967</v>
      </c>
      <c r="BO71" s="65">
        <f>SUM(BO66:BO70)</f>
        <v>3542058.029999997</v>
      </c>
      <c r="BP71" s="65">
        <f>SUM(BP66:BP70)</f>
        <v>2704904.0799999954</v>
      </c>
      <c r="BQ71" s="65">
        <f t="shared" ref="BQ71:BT71" si="372">SUM(BQ66:BQ70)</f>
        <v>2196760.0500000012</v>
      </c>
      <c r="BR71" s="65">
        <f t="shared" si="372"/>
        <v>1595479.0799999975</v>
      </c>
      <c r="BS71" s="65">
        <f t="shared" si="372"/>
        <v>1483422.7500000007</v>
      </c>
      <c r="BT71" s="65">
        <f t="shared" si="372"/>
        <v>1634669.4799999972</v>
      </c>
      <c r="BU71" s="65">
        <f t="shared" si="362"/>
        <v>67312.889999999796</v>
      </c>
      <c r="BV71" s="65">
        <f t="shared" si="362"/>
        <v>318512.50000000017</v>
      </c>
      <c r="BW71" s="65">
        <f t="shared" si="362"/>
        <v>6029.679999999993</v>
      </c>
      <c r="BX71" s="65">
        <f t="shared" si="362"/>
        <v>-531626.55000000005</v>
      </c>
      <c r="BY71" s="65">
        <f t="shared" si="362"/>
        <v>-785552.54999999981</v>
      </c>
      <c r="BZ71" s="65">
        <f t="shared" ref="BZ71:CA71" si="373">SUM(BZ66:BZ70)</f>
        <v>-1136986.68</v>
      </c>
      <c r="CA71" s="65">
        <f t="shared" si="373"/>
        <v>-1314978.1100000001</v>
      </c>
      <c r="CB71" s="213">
        <f t="shared" ref="CB71:CC71" si="374">SUM(CB66:CB70)</f>
        <v>-1448974.3199999998</v>
      </c>
      <c r="CC71" s="65">
        <f t="shared" si="374"/>
        <v>-1876146.05</v>
      </c>
      <c r="CD71" s="65">
        <f t="shared" ref="CD71:CE71" si="375">SUM(CD66:CD70)</f>
        <v>-2005321.0099999998</v>
      </c>
      <c r="CE71" s="65">
        <f t="shared" si="375"/>
        <v>-1873105.5399999998</v>
      </c>
      <c r="CF71" s="65">
        <f t="shared" ref="CF71:CG71" si="376">SUM(CF66:CF70)</f>
        <v>-1662218.88</v>
      </c>
      <c r="CG71" s="65">
        <f t="shared" si="376"/>
        <v>-1837361.7799999996</v>
      </c>
      <c r="CH71" s="65">
        <f t="shared" ref="CH71:CI71" si="377">SUM(CH66:CH70)</f>
        <v>-1792686.1400000006</v>
      </c>
      <c r="CI71" s="65">
        <f t="shared" si="377"/>
        <v>-1447359.3100000003</v>
      </c>
      <c r="CJ71" s="65">
        <f t="shared" ref="CJ71:CK71" si="378">SUM(CJ66:CJ70)</f>
        <v>-1185764.8999999997</v>
      </c>
      <c r="CK71" s="65">
        <f t="shared" si="378"/>
        <v>-1106998.25</v>
      </c>
      <c r="CL71" s="65">
        <f t="shared" ref="CL71" si="379">SUM(CL66:CL70)</f>
        <v>-883322.59</v>
      </c>
      <c r="CM71" s="65">
        <f t="shared" ref="CM71:CO71" si="380">SUM(CM66:CM70)</f>
        <v>-281003.80999999988</v>
      </c>
      <c r="CN71" s="64">
        <f t="shared" si="380"/>
        <v>415397.87000001065</v>
      </c>
      <c r="CO71" s="65">
        <f t="shared" si="380"/>
        <v>575285.91000000434</v>
      </c>
      <c r="CP71" s="65">
        <f t="shared" ref="CP71:CQ71" si="381">SUM(CP66:CP70)</f>
        <v>410195.660000003</v>
      </c>
      <c r="CQ71" s="65">
        <f t="shared" si="381"/>
        <v>408941.5500000001</v>
      </c>
      <c r="CR71" s="65">
        <f t="shared" ref="CR71:CS71" si="382">SUM(CR66:CR70)</f>
        <v>406380.33000000252</v>
      </c>
      <c r="CS71" s="65">
        <f t="shared" si="382"/>
        <v>172801.5299999998</v>
      </c>
      <c r="CT71" s="65">
        <f t="shared" ref="CT71:CU71" si="383">SUM(CT66:CT70)</f>
        <v>173364.86000000039</v>
      </c>
      <c r="CU71" s="65">
        <f t="shared" si="383"/>
        <v>550785.49999999278</v>
      </c>
      <c r="CV71" s="65">
        <f t="shared" ref="CV71:CW71" si="384">SUM(CV66:CV70)</f>
        <v>575103.71999999112</v>
      </c>
      <c r="CW71" s="65">
        <f t="shared" si="384"/>
        <v>717930.78000000014</v>
      </c>
      <c r="CX71" s="65">
        <f t="shared" ref="CX71:CY71" si="385">SUM(CX66:CX70)</f>
        <v>557264.62000000058</v>
      </c>
      <c r="CY71" s="65">
        <f t="shared" si="385"/>
        <v>30914.069999999963</v>
      </c>
      <c r="CZ71" s="64">
        <f t="shared" ref="CZ71:DA71" si="386">SUM(CZ66:CZ70)</f>
        <v>-865893.31000000879</v>
      </c>
      <c r="DA71" s="65">
        <f t="shared" si="386"/>
        <v>-916902.49999999581</v>
      </c>
      <c r="DB71" s="65">
        <f t="shared" ref="DB71:DC71" si="387">SUM(DB66:DB70)</f>
        <v>-887828.20000000321</v>
      </c>
      <c r="DC71" s="65">
        <f t="shared" si="387"/>
        <v>-1068320.2000000004</v>
      </c>
      <c r="DD71" s="65">
        <f t="shared" ref="DD71:DE71" si="388">SUM(DD66:DD70)</f>
        <v>-1107241.20000001</v>
      </c>
      <c r="DE71" s="65">
        <f t="shared" si="388"/>
        <v>-613108.51000000746</v>
      </c>
      <c r="DF71" s="65">
        <f t="shared" ref="DF71:DG71" si="389">SUM(DF66:DF70)</f>
        <v>-428711.79999999941</v>
      </c>
      <c r="DG71" s="65">
        <f t="shared" si="389"/>
        <v>-390159.90999998787</v>
      </c>
      <c r="DH71" s="65">
        <f t="shared" ref="DH71:DI71" si="390">SUM(DH66:DH70)</f>
        <v>-131453.48000000353</v>
      </c>
      <c r="DI71" s="65">
        <f t="shared" si="390"/>
        <v>-11049.370000002127</v>
      </c>
      <c r="DJ71" s="65">
        <f t="shared" ref="DJ71:DK71" si="391">SUM(DJ66:DJ70)</f>
        <v>279640.47999999521</v>
      </c>
      <c r="DK71" s="65">
        <f t="shared" si="391"/>
        <v>401148.94000000402</v>
      </c>
      <c r="DL71" s="134">
        <f t="shared" ref="DL71:DW71" si="392">SUM(DL66:DL70)</f>
        <v>747286.55999999878</v>
      </c>
      <c r="DM71" s="65">
        <f t="shared" si="392"/>
        <v>809375.0399999849</v>
      </c>
      <c r="DN71" s="65">
        <f t="shared" si="392"/>
        <v>784276.58999999822</v>
      </c>
      <c r="DO71" s="65">
        <f t="shared" si="392"/>
        <v>1092299.1200000071</v>
      </c>
      <c r="DP71" s="65">
        <f t="shared" si="392"/>
        <v>1478795.5100000005</v>
      </c>
      <c r="DQ71" s="65">
        <f t="shared" si="392"/>
        <v>1484606.1000000108</v>
      </c>
      <c r="DR71" s="65">
        <f t="shared" si="392"/>
        <v>1514503.3200000029</v>
      </c>
      <c r="DS71" s="65">
        <f t="shared" si="392"/>
        <v>1376972.2799999977</v>
      </c>
      <c r="DT71" s="65">
        <f t="shared" si="392"/>
        <v>1404589.5200000165</v>
      </c>
      <c r="DU71" s="65">
        <f t="shared" si="392"/>
        <v>1199686.320000001</v>
      </c>
      <c r="DV71" s="65">
        <f t="shared" si="392"/>
        <v>1247374.1000000068</v>
      </c>
      <c r="DW71" s="65">
        <f t="shared" si="392"/>
        <v>1130537.1899999951</v>
      </c>
      <c r="DX71" s="134">
        <f t="shared" ref="DX71" si="393">SUM(DX66:DX70)</f>
        <v>1024107.320000002</v>
      </c>
    </row>
    <row r="72" spans="1:128" x14ac:dyDescent="0.2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2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1426348</v>
      </c>
      <c r="BN73" s="244">
        <f>[2]Jun!$D$6+[2]Jun!$D$8+[2]Jun!$D$29</f>
        <v>591261</v>
      </c>
      <c r="BO73" s="244">
        <f>[2]Jul!$D$6+[2]Jul!$D$8+[2]Jul!$D$29</f>
        <v>403317</v>
      </c>
      <c r="BP73" s="244">
        <f>[2]Aug!$D$6+[2]Aug!$D$8+[2]Aug!$D$29</f>
        <v>397091</v>
      </c>
      <c r="BQ73" s="244">
        <f>[3]Sep!$D$6+[3]Sep!$D$8+[3]Sep!$D$29</f>
        <v>473892</v>
      </c>
      <c r="BR73" s="244">
        <f>[4]Oct!$D$6+[4]Oct!$D$8+[4]Oct!$D$29</f>
        <v>705270</v>
      </c>
      <c r="BS73" s="244">
        <f>'[5]November 2024 Revenue Report'!$D$11+'[5]November 2024 Revenue Report'!$D$29-BS74</f>
        <v>1789406</v>
      </c>
      <c r="BT73" s="247">
        <f>[6]Dec!$D$11+[6]Dec!$D$29-BT74</f>
        <v>3152692</v>
      </c>
      <c r="BU73" s="56">
        <f t="shared" ref="BU73:CD77" si="394">E73-Q73</f>
        <v>-623315</v>
      </c>
      <c r="BV73" s="67">
        <f t="shared" si="394"/>
        <v>51152</v>
      </c>
      <c r="BW73" s="56">
        <f t="shared" si="394"/>
        <v>-47345</v>
      </c>
      <c r="BX73" s="56">
        <f t="shared" si="394"/>
        <v>-12836</v>
      </c>
      <c r="BY73" s="56">
        <f t="shared" si="394"/>
        <v>6187</v>
      </c>
      <c r="BZ73" s="56">
        <f t="shared" si="394"/>
        <v>-132812</v>
      </c>
      <c r="CA73" s="56">
        <f t="shared" si="394"/>
        <v>372643</v>
      </c>
      <c r="CB73" s="143">
        <f t="shared" si="394"/>
        <v>723749</v>
      </c>
      <c r="CC73" s="56">
        <f t="shared" si="394"/>
        <v>-198203</v>
      </c>
      <c r="CD73" s="56">
        <f t="shared" si="394"/>
        <v>-253907</v>
      </c>
      <c r="CE73" s="56">
        <f t="shared" ref="CE73:CL77" si="395">O73-AA73</f>
        <v>-542220</v>
      </c>
      <c r="CF73" s="56">
        <f t="shared" si="395"/>
        <v>33426</v>
      </c>
      <c r="CG73" s="56">
        <f t="shared" si="395"/>
        <v>536320</v>
      </c>
      <c r="CH73" s="56">
        <f t="shared" si="395"/>
        <v>40708</v>
      </c>
      <c r="CI73" s="56">
        <f t="shared" si="395"/>
        <v>-3155</v>
      </c>
      <c r="CJ73" s="56">
        <f t="shared" si="395"/>
        <v>-3315</v>
      </c>
      <c r="CK73" s="56">
        <f t="shared" si="395"/>
        <v>40214</v>
      </c>
      <c r="CL73" s="56">
        <f t="shared" si="395"/>
        <v>273094</v>
      </c>
      <c r="CM73" s="56">
        <f t="shared" ref="CM73:CM77" si="396">W73-AI73</f>
        <v>232858</v>
      </c>
      <c r="CN73" s="55">
        <f t="shared" ref="CN73:CN77" si="397">X73-AJ73</f>
        <v>-391693</v>
      </c>
      <c r="CO73" s="56">
        <f t="shared" ref="CO73:CX77" si="398">Y73-AK73</f>
        <v>177071</v>
      </c>
      <c r="CP73" s="56">
        <f t="shared" si="398"/>
        <v>-426499</v>
      </c>
      <c r="CQ73" s="56">
        <f t="shared" si="398"/>
        <v>90422</v>
      </c>
      <c r="CR73" s="56">
        <f t="shared" si="398"/>
        <v>-280382</v>
      </c>
      <c r="CS73" s="56">
        <f t="shared" si="398"/>
        <v>74098</v>
      </c>
      <c r="CT73" s="56">
        <f t="shared" si="398"/>
        <v>146508</v>
      </c>
      <c r="CU73" s="56">
        <f t="shared" si="398"/>
        <v>8371</v>
      </c>
      <c r="CV73" s="56">
        <f t="shared" si="398"/>
        <v>70028</v>
      </c>
      <c r="CW73" s="56">
        <f t="shared" si="398"/>
        <v>6887</v>
      </c>
      <c r="CX73" s="56">
        <f t="shared" si="398"/>
        <v>-317041</v>
      </c>
      <c r="CY73" s="56">
        <f t="shared" ref="CY73:DG77" si="399">AI73-AU73</f>
        <v>183785</v>
      </c>
      <c r="CZ73" s="55">
        <f t="shared" si="399"/>
        <v>134829</v>
      </c>
      <c r="DA73" s="56">
        <f t="shared" si="399"/>
        <v>216726</v>
      </c>
      <c r="DB73" s="56">
        <f t="shared" si="399"/>
        <v>1116949</v>
      </c>
      <c r="DC73" s="56">
        <f t="shared" si="399"/>
        <v>391325</v>
      </c>
      <c r="DD73" s="56">
        <f t="shared" si="399"/>
        <v>187214</v>
      </c>
      <c r="DE73" s="56">
        <f t="shared" si="399"/>
        <v>282377</v>
      </c>
      <c r="DF73" s="56">
        <f t="shared" si="399"/>
        <v>-208260</v>
      </c>
      <c r="DG73" s="56">
        <f t="shared" si="399"/>
        <v>13200</v>
      </c>
      <c r="DH73" s="56">
        <f t="shared" ref="DH73:DH77" si="400">AR73-BD73</f>
        <v>-16136</v>
      </c>
      <c r="DI73" s="56">
        <f t="shared" ref="DI73:DS77" si="401">AS73-BE73</f>
        <v>-19681</v>
      </c>
      <c r="DJ73" s="56">
        <f t="shared" si="401"/>
        <v>210755</v>
      </c>
      <c r="DK73" s="56">
        <f t="shared" si="401"/>
        <v>-393656</v>
      </c>
      <c r="DL73" s="136">
        <f t="shared" si="401"/>
        <v>-28979</v>
      </c>
      <c r="DM73" s="56">
        <f t="shared" si="401"/>
        <v>477522</v>
      </c>
      <c r="DN73" s="56">
        <f t="shared" si="401"/>
        <v>-289137</v>
      </c>
      <c r="DO73" s="56">
        <f t="shared" si="401"/>
        <v>158570</v>
      </c>
      <c r="DP73" s="56">
        <f t="shared" si="401"/>
        <v>-42519</v>
      </c>
      <c r="DQ73" s="56">
        <f t="shared" si="401"/>
        <v>-101918</v>
      </c>
      <c r="DR73" s="56">
        <f t="shared" si="401"/>
        <v>228217</v>
      </c>
      <c r="DS73" s="56">
        <f t="shared" si="401"/>
        <v>87330</v>
      </c>
      <c r="DT73" s="56">
        <f t="shared" ref="DT73:DT77" si="402">BD73-BP73</f>
        <v>-12780</v>
      </c>
      <c r="DU73" s="56">
        <f t="shared" ref="DU73:DX77" si="403">BE73-BQ73</f>
        <v>5163</v>
      </c>
      <c r="DV73" s="56">
        <f t="shared" si="403"/>
        <v>61536</v>
      </c>
      <c r="DW73" s="56">
        <f t="shared" si="403"/>
        <v>157818</v>
      </c>
      <c r="DX73" s="136">
        <f t="shared" si="403"/>
        <v>87104</v>
      </c>
    </row>
    <row r="74" spans="1:128" x14ac:dyDescent="0.2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312943</v>
      </c>
      <c r="BN74" s="244">
        <f>[2]Jun!$D$7+[2]Jun!$D$9</f>
        <v>128645</v>
      </c>
      <c r="BO74" s="244">
        <f>[2]Jul!$D$7+[2]Jul!$D$9</f>
        <v>83166</v>
      </c>
      <c r="BP74" s="244">
        <f>[2]Aug!$D$7+[2]Aug!$D$9</f>
        <v>78645</v>
      </c>
      <c r="BQ74" s="244">
        <f>[3]Sep!$D$7+[3]Sep!$D$9</f>
        <v>88817</v>
      </c>
      <c r="BR74" s="244">
        <f>[4]Oct!$D$7+[4]Oct!$D$9</f>
        <v>125033</v>
      </c>
      <c r="BS74" s="244">
        <f>'[5]November 2024 Revenue Report'!$D$7+'[5]November 2024 Revenue Report'!$D$9</f>
        <v>334218</v>
      </c>
      <c r="BT74" s="247">
        <f>[6]Dec!$D$7+[6]Dec!$D$9</f>
        <v>568944</v>
      </c>
      <c r="BU74" s="56">
        <f t="shared" si="394"/>
        <v>-89369</v>
      </c>
      <c r="BV74" s="67">
        <f t="shared" si="394"/>
        <v>36228</v>
      </c>
      <c r="BW74" s="56">
        <f t="shared" si="394"/>
        <v>2194</v>
      </c>
      <c r="BX74" s="56">
        <f t="shared" si="394"/>
        <v>6327</v>
      </c>
      <c r="BY74" s="56">
        <f t="shared" si="394"/>
        <v>-1094</v>
      </c>
      <c r="BZ74" s="56">
        <f t="shared" si="394"/>
        <v>-37074</v>
      </c>
      <c r="CA74" s="56">
        <f t="shared" si="394"/>
        <v>41492</v>
      </c>
      <c r="CB74" s="143">
        <f t="shared" si="394"/>
        <v>117473</v>
      </c>
      <c r="CC74" s="56">
        <f t="shared" si="394"/>
        <v>-70815</v>
      </c>
      <c r="CD74" s="56">
        <f t="shared" si="394"/>
        <v>-55762</v>
      </c>
      <c r="CE74" s="56">
        <f t="shared" si="395"/>
        <v>-122666</v>
      </c>
      <c r="CF74" s="56">
        <f t="shared" si="395"/>
        <v>-20108</v>
      </c>
      <c r="CG74" s="56">
        <f t="shared" si="395"/>
        <v>104852</v>
      </c>
      <c r="CH74" s="56">
        <f t="shared" si="395"/>
        <v>7135</v>
      </c>
      <c r="CI74" s="56">
        <f t="shared" si="395"/>
        <v>-5029</v>
      </c>
      <c r="CJ74" s="56">
        <f t="shared" si="395"/>
        <v>-2035</v>
      </c>
      <c r="CK74" s="56">
        <f t="shared" si="395"/>
        <v>-5784</v>
      </c>
      <c r="CL74" s="56">
        <f t="shared" si="395"/>
        <v>39490</v>
      </c>
      <c r="CM74" s="56">
        <f t="shared" si="396"/>
        <v>26284</v>
      </c>
      <c r="CN74" s="55">
        <f t="shared" si="397"/>
        <v>-84295</v>
      </c>
      <c r="CO74" s="56">
        <f t="shared" si="398"/>
        <v>46503</v>
      </c>
      <c r="CP74" s="56">
        <f t="shared" si="398"/>
        <v>-89798</v>
      </c>
      <c r="CQ74" s="56">
        <f t="shared" si="398"/>
        <v>15088</v>
      </c>
      <c r="CR74" s="56">
        <f t="shared" si="398"/>
        <v>-65817</v>
      </c>
      <c r="CS74" s="56">
        <f t="shared" si="398"/>
        <v>-7497</v>
      </c>
      <c r="CT74" s="56">
        <f t="shared" si="398"/>
        <v>22601</v>
      </c>
      <c r="CU74" s="56">
        <f t="shared" si="398"/>
        <v>-4775</v>
      </c>
      <c r="CV74" s="56">
        <f t="shared" si="398"/>
        <v>11267</v>
      </c>
      <c r="CW74" s="56">
        <f t="shared" si="398"/>
        <v>731</v>
      </c>
      <c r="CX74" s="56">
        <f t="shared" si="398"/>
        <v>-60348</v>
      </c>
      <c r="CY74" s="56">
        <f t="shared" si="399"/>
        <v>29368</v>
      </c>
      <c r="CZ74" s="55">
        <f t="shared" si="399"/>
        <v>-14127</v>
      </c>
      <c r="DA74" s="56">
        <f t="shared" si="399"/>
        <v>-2848</v>
      </c>
      <c r="DB74" s="56">
        <f t="shared" si="399"/>
        <v>182951</v>
      </c>
      <c r="DC74" s="56">
        <f t="shared" si="399"/>
        <v>53948</v>
      </c>
      <c r="DD74" s="56">
        <f t="shared" si="399"/>
        <v>-11484</v>
      </c>
      <c r="DE74" s="56">
        <f t="shared" si="399"/>
        <v>54185</v>
      </c>
      <c r="DF74" s="56">
        <f t="shared" si="399"/>
        <v>-54106</v>
      </c>
      <c r="DG74" s="56">
        <f t="shared" si="399"/>
        <v>4157</v>
      </c>
      <c r="DH74" s="56">
        <f t="shared" si="400"/>
        <v>-3237</v>
      </c>
      <c r="DI74" s="56">
        <f t="shared" si="401"/>
        <v>-4816</v>
      </c>
      <c r="DJ74" s="56">
        <f t="shared" si="401"/>
        <v>39785</v>
      </c>
      <c r="DK74" s="56">
        <f t="shared" si="401"/>
        <v>-82930</v>
      </c>
      <c r="DL74" s="136">
        <f t="shared" si="401"/>
        <v>-22433</v>
      </c>
      <c r="DM74" s="56">
        <f t="shared" si="401"/>
        <v>70194</v>
      </c>
      <c r="DN74" s="56">
        <f t="shared" si="401"/>
        <v>-74361</v>
      </c>
      <c r="DO74" s="56">
        <f t="shared" si="401"/>
        <v>38799</v>
      </c>
      <c r="DP74" s="56">
        <f t="shared" si="401"/>
        <v>48477</v>
      </c>
      <c r="DQ74" s="56">
        <f t="shared" si="401"/>
        <v>-8050</v>
      </c>
      <c r="DR74" s="56">
        <f t="shared" si="401"/>
        <v>56401</v>
      </c>
      <c r="DS74" s="56">
        <f t="shared" si="401"/>
        <v>18073</v>
      </c>
      <c r="DT74" s="56">
        <f t="shared" si="402"/>
        <v>-775</v>
      </c>
      <c r="DU74" s="56">
        <f t="shared" si="403"/>
        <v>4740</v>
      </c>
      <c r="DV74" s="56">
        <f t="shared" si="403"/>
        <v>19331</v>
      </c>
      <c r="DW74" s="56">
        <f t="shared" si="403"/>
        <v>39748</v>
      </c>
      <c r="DX74" s="136">
        <f t="shared" si="403"/>
        <v>64611</v>
      </c>
    </row>
    <row r="75" spans="1:128" x14ac:dyDescent="0.2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568435</v>
      </c>
      <c r="BN75" s="244">
        <f>[2]Jun!$D$13+[2]Jun!$D$16+[2]Jun!$D$31+[2]Jun!$D$34</f>
        <v>282353</v>
      </c>
      <c r="BO75" s="244">
        <f>[2]Jul!$D$13+[2]Jul!$D$16+[2]Jul!$D$31+[2]Jul!$D$34</f>
        <v>211955</v>
      </c>
      <c r="BP75" s="244">
        <f>[2]Aug!$D$13+[2]Aug!$D$16+[2]Aug!$D$31+[2]Aug!$D$34</f>
        <v>219505</v>
      </c>
      <c r="BQ75" s="244">
        <f>[3]Sep!$D$13+[3]Sep!$D$16+[3]Sep!$D$31+[3]Sep!$D$34</f>
        <v>256031</v>
      </c>
      <c r="BR75" s="244">
        <f>[4]Oct!$D$13+[4]Oct!$D$16+[4]Oct!$D$31+[4]Oct!$D$34</f>
        <v>323263</v>
      </c>
      <c r="BS75" s="244">
        <f>'[5]November 2024 Revenue Report'!$D$13+'[5]November 2024 Revenue Report'!$D$16+'[5]November 2024 Revenue Report'!$D$31+'[5]November 2024 Revenue Report'!$D$34</f>
        <v>658416</v>
      </c>
      <c r="BT75" s="247">
        <f>[6]Dec!$D$13+[6]Dec!$D$16+[6]Dec!$D$31+[6]Dec!$D$34</f>
        <v>1168910</v>
      </c>
      <c r="BU75" s="56">
        <f t="shared" si="394"/>
        <v>-66592</v>
      </c>
      <c r="BV75" s="67">
        <f t="shared" si="394"/>
        <v>100645</v>
      </c>
      <c r="BW75" s="56">
        <f t="shared" si="394"/>
        <v>30085</v>
      </c>
      <c r="BX75" s="56">
        <f t="shared" si="394"/>
        <v>41596</v>
      </c>
      <c r="BY75" s="56">
        <f t="shared" si="394"/>
        <v>31160</v>
      </c>
      <c r="BZ75" s="56">
        <f t="shared" si="394"/>
        <v>6204</v>
      </c>
      <c r="CA75" s="56">
        <f t="shared" si="394"/>
        <v>163965</v>
      </c>
      <c r="CB75" s="143">
        <f t="shared" si="394"/>
        <v>363332</v>
      </c>
      <c r="CC75" s="56">
        <f t="shared" si="394"/>
        <v>-13064</v>
      </c>
      <c r="CD75" s="56">
        <f t="shared" si="394"/>
        <v>-373955</v>
      </c>
      <c r="CE75" s="56">
        <f t="shared" si="395"/>
        <v>23834</v>
      </c>
      <c r="CF75" s="56">
        <f t="shared" si="395"/>
        <v>-52075</v>
      </c>
      <c r="CG75" s="56">
        <f t="shared" si="395"/>
        <v>113117</v>
      </c>
      <c r="CH75" s="56">
        <f t="shared" si="395"/>
        <v>-27897</v>
      </c>
      <c r="CI75" s="56">
        <f t="shared" si="395"/>
        <v>-27278</v>
      </c>
      <c r="CJ75" s="56">
        <f t="shared" si="395"/>
        <v>-15239</v>
      </c>
      <c r="CK75" s="56">
        <f t="shared" si="395"/>
        <v>770</v>
      </c>
      <c r="CL75" s="56">
        <f t="shared" si="395"/>
        <v>56853</v>
      </c>
      <c r="CM75" s="56">
        <f t="shared" si="396"/>
        <v>72231</v>
      </c>
      <c r="CN75" s="55">
        <f t="shared" si="397"/>
        <v>-186568</v>
      </c>
      <c r="CO75" s="56">
        <f t="shared" si="398"/>
        <v>94156</v>
      </c>
      <c r="CP75" s="56">
        <f t="shared" si="398"/>
        <v>134633</v>
      </c>
      <c r="CQ75" s="56">
        <f t="shared" si="398"/>
        <v>-294534</v>
      </c>
      <c r="CR75" s="56">
        <f t="shared" si="398"/>
        <v>-137694</v>
      </c>
      <c r="CS75" s="56">
        <f t="shared" si="398"/>
        <v>13009</v>
      </c>
      <c r="CT75" s="56">
        <f t="shared" si="398"/>
        <v>13861</v>
      </c>
      <c r="CU75" s="56">
        <f t="shared" si="398"/>
        <v>2781</v>
      </c>
      <c r="CV75" s="56">
        <f t="shared" si="398"/>
        <v>19544</v>
      </c>
      <c r="CW75" s="56">
        <f t="shared" si="398"/>
        <v>-5639</v>
      </c>
      <c r="CX75" s="56">
        <f t="shared" si="398"/>
        <v>-96552</v>
      </c>
      <c r="CY75" s="56">
        <f t="shared" si="399"/>
        <v>31713</v>
      </c>
      <c r="CZ75" s="55">
        <f t="shared" si="399"/>
        <v>40717</v>
      </c>
      <c r="DA75" s="56">
        <f t="shared" si="399"/>
        <v>63544</v>
      </c>
      <c r="DB75" s="56">
        <f t="shared" si="399"/>
        <v>368736</v>
      </c>
      <c r="DC75" s="56">
        <f t="shared" si="399"/>
        <v>221494</v>
      </c>
      <c r="DD75" s="56">
        <f t="shared" si="399"/>
        <v>75226</v>
      </c>
      <c r="DE75" s="56">
        <f t="shared" si="399"/>
        <v>61791</v>
      </c>
      <c r="DF75" s="56">
        <f t="shared" si="399"/>
        <v>-55041</v>
      </c>
      <c r="DG75" s="56">
        <f t="shared" si="399"/>
        <v>-1569</v>
      </c>
      <c r="DH75" s="56">
        <f t="shared" si="400"/>
        <v>-11575</v>
      </c>
      <c r="DI75" s="56">
        <f t="shared" si="401"/>
        <v>333</v>
      </c>
      <c r="DJ75" s="56">
        <f t="shared" si="401"/>
        <v>50993</v>
      </c>
      <c r="DK75" s="56">
        <f t="shared" si="401"/>
        <v>-147705</v>
      </c>
      <c r="DL75" s="136">
        <f t="shared" si="401"/>
        <v>-11016</v>
      </c>
      <c r="DM75" s="56">
        <f t="shared" si="401"/>
        <v>137351</v>
      </c>
      <c r="DN75" s="56">
        <f t="shared" si="401"/>
        <v>-123000</v>
      </c>
      <c r="DO75" s="56">
        <f t="shared" si="401"/>
        <v>81665</v>
      </c>
      <c r="DP75" s="56">
        <f t="shared" si="401"/>
        <v>-11235</v>
      </c>
      <c r="DQ75" s="56">
        <f t="shared" si="401"/>
        <v>-50962</v>
      </c>
      <c r="DR75" s="56">
        <f t="shared" si="401"/>
        <v>49881</v>
      </c>
      <c r="DS75" s="56">
        <f t="shared" si="401"/>
        <v>12660</v>
      </c>
      <c r="DT75" s="56">
        <f t="shared" si="402"/>
        <v>-27691</v>
      </c>
      <c r="DU75" s="56">
        <f t="shared" si="403"/>
        <v>-32546</v>
      </c>
      <c r="DV75" s="56">
        <f t="shared" si="403"/>
        <v>-1552</v>
      </c>
      <c r="DW75" s="56">
        <f t="shared" si="403"/>
        <v>78020</v>
      </c>
      <c r="DX75" s="136">
        <f t="shared" si="403"/>
        <v>56685</v>
      </c>
    </row>
    <row r="76" spans="1:128" x14ac:dyDescent="0.2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685486</v>
      </c>
      <c r="BN76" s="244">
        <f>[2]Jun!$D$14+[2]Jun!$D$17+[2]Jun!$D$32+[2]Jun!$D$35</f>
        <v>351318</v>
      </c>
      <c r="BO76" s="244">
        <f>[2]Jul!$D$14+[2]Jul!$D$17+[2]Jul!$D$32+[2]Jul!$D$35</f>
        <v>293813</v>
      </c>
      <c r="BP76" s="244">
        <f>[2]Aug!$D$14+[2]Aug!$D$17+[2]Aug!$D$32+[2]Aug!$D$35</f>
        <v>290548</v>
      </c>
      <c r="BQ76" s="244">
        <f>[3]Sep!$D$14+[3]Sep!$D$17+[3]Sep!$D$32+[3]Sep!$D$35</f>
        <v>346364</v>
      </c>
      <c r="BR76" s="244">
        <f>[4]Oct!$D$14+[4]Oct!$D$17+[4]Oct!$D$32+[4]Oct!$D$35</f>
        <v>566795</v>
      </c>
      <c r="BS76" s="244">
        <f>'[5]November 2024 Revenue Report'!$D$14+'[5]November 2024 Revenue Report'!$D$17+'[5]November 2024 Revenue Report'!$D$32+'[5]November 2024 Revenue Report'!$D$35</f>
        <v>891413</v>
      </c>
      <c r="BT76" s="247">
        <f>[6]Dec!$D$14+[6]Dec!$D$17+[6]Dec!$D$32+[6]Dec!$D$35</f>
        <v>1177747</v>
      </c>
      <c r="BU76" s="56">
        <f t="shared" si="394"/>
        <v>15249</v>
      </c>
      <c r="BV76" s="67">
        <f t="shared" si="394"/>
        <v>112199</v>
      </c>
      <c r="BW76" s="56">
        <f t="shared" si="394"/>
        <v>47869</v>
      </c>
      <c r="BX76" s="56">
        <f t="shared" si="394"/>
        <v>49121</v>
      </c>
      <c r="BY76" s="56">
        <f t="shared" si="394"/>
        <v>27525</v>
      </c>
      <c r="BZ76" s="56">
        <f t="shared" si="394"/>
        <v>13303</v>
      </c>
      <c r="CA76" s="56">
        <f t="shared" si="394"/>
        <v>173994</v>
      </c>
      <c r="CB76" s="143">
        <f t="shared" si="394"/>
        <v>336808</v>
      </c>
      <c r="CC76" s="56">
        <f t="shared" si="394"/>
        <v>-73785</v>
      </c>
      <c r="CD76" s="56">
        <f t="shared" si="394"/>
        <v>-159882</v>
      </c>
      <c r="CE76" s="56">
        <f t="shared" si="395"/>
        <v>-222652</v>
      </c>
      <c r="CF76" s="56">
        <f t="shared" si="395"/>
        <v>-17420</v>
      </c>
      <c r="CG76" s="56">
        <f t="shared" si="395"/>
        <v>69077</v>
      </c>
      <c r="CH76" s="56">
        <f t="shared" si="395"/>
        <v>-73234</v>
      </c>
      <c r="CI76" s="56">
        <f t="shared" si="395"/>
        <v>-45826</v>
      </c>
      <c r="CJ76" s="56">
        <f t="shared" si="395"/>
        <v>-38965</v>
      </c>
      <c r="CK76" s="56">
        <f t="shared" si="395"/>
        <v>3796</v>
      </c>
      <c r="CL76" s="56">
        <f t="shared" si="395"/>
        <v>70791</v>
      </c>
      <c r="CM76" s="56">
        <f t="shared" si="396"/>
        <v>167685</v>
      </c>
      <c r="CN76" s="55">
        <f t="shared" si="397"/>
        <v>-303284</v>
      </c>
      <c r="CO76" s="56">
        <f t="shared" si="398"/>
        <v>99013</v>
      </c>
      <c r="CP76" s="56">
        <f t="shared" si="398"/>
        <v>525231</v>
      </c>
      <c r="CQ76" s="56">
        <f t="shared" si="398"/>
        <v>-709533</v>
      </c>
      <c r="CR76" s="56">
        <f t="shared" si="398"/>
        <v>-170460</v>
      </c>
      <c r="CS76" s="56">
        <f t="shared" si="398"/>
        <v>188504</v>
      </c>
      <c r="CT76" s="56">
        <f t="shared" si="398"/>
        <v>8659</v>
      </c>
      <c r="CU76" s="56">
        <f t="shared" si="398"/>
        <v>-3441</v>
      </c>
      <c r="CV76" s="56">
        <f t="shared" si="398"/>
        <v>16324</v>
      </c>
      <c r="CW76" s="56">
        <f t="shared" si="398"/>
        <v>-14701</v>
      </c>
      <c r="CX76" s="56">
        <f t="shared" si="398"/>
        <v>-91746</v>
      </c>
      <c r="CY76" s="56">
        <f t="shared" si="399"/>
        <v>-119107</v>
      </c>
      <c r="CZ76" s="55">
        <f t="shared" si="399"/>
        <v>189203</v>
      </c>
      <c r="DA76" s="56">
        <f t="shared" si="399"/>
        <v>176050</v>
      </c>
      <c r="DB76" s="56">
        <f t="shared" si="399"/>
        <v>-287145</v>
      </c>
      <c r="DC76" s="56">
        <f t="shared" si="399"/>
        <v>760359</v>
      </c>
      <c r="DD76" s="56">
        <f t="shared" si="399"/>
        <v>138746</v>
      </c>
      <c r="DE76" s="56">
        <f t="shared" si="399"/>
        <v>-179738</v>
      </c>
      <c r="DF76" s="56">
        <f t="shared" si="399"/>
        <v>-79704</v>
      </c>
      <c r="DG76" s="56">
        <f t="shared" si="399"/>
        <v>6091</v>
      </c>
      <c r="DH76" s="56">
        <f t="shared" si="400"/>
        <v>-31801</v>
      </c>
      <c r="DI76" s="56">
        <f t="shared" si="401"/>
        <v>-2847</v>
      </c>
      <c r="DJ76" s="56">
        <f t="shared" si="401"/>
        <v>50088</v>
      </c>
      <c r="DK76" s="56">
        <f t="shared" si="401"/>
        <v>-155414</v>
      </c>
      <c r="DL76" s="136">
        <f t="shared" si="401"/>
        <v>22341</v>
      </c>
      <c r="DM76" s="56">
        <f t="shared" si="401"/>
        <v>56724</v>
      </c>
      <c r="DN76" s="56">
        <f t="shared" si="401"/>
        <v>-107280</v>
      </c>
      <c r="DO76" s="56">
        <f t="shared" si="401"/>
        <v>155047</v>
      </c>
      <c r="DP76" s="56">
        <f t="shared" si="401"/>
        <v>-32856</v>
      </c>
      <c r="DQ76" s="56">
        <f t="shared" si="401"/>
        <v>19553</v>
      </c>
      <c r="DR76" s="56">
        <f t="shared" si="401"/>
        <v>126263</v>
      </c>
      <c r="DS76" s="56">
        <f t="shared" si="401"/>
        <v>20469</v>
      </c>
      <c r="DT76" s="56">
        <f t="shared" si="402"/>
        <v>17774</v>
      </c>
      <c r="DU76" s="56">
        <f t="shared" si="403"/>
        <v>9466</v>
      </c>
      <c r="DV76" s="56">
        <f t="shared" si="403"/>
        <v>-25827</v>
      </c>
      <c r="DW76" s="56">
        <f t="shared" si="403"/>
        <v>202219</v>
      </c>
      <c r="DX76" s="136">
        <f t="shared" si="403"/>
        <v>307988</v>
      </c>
    </row>
    <row r="77" spans="1:128" x14ac:dyDescent="0.2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4188450</v>
      </c>
      <c r="BN77" s="244">
        <f>[2]Jun!$D$15+[2]Jun!$D$18+[2]Jun!$D$33+[2]Jun!$D$36+[2]Jun!$D$48</f>
        <v>3485472</v>
      </c>
      <c r="BO77" s="244">
        <f>[2]Jul!$D$15+[2]Jul!$D$18+[2]Jul!$D$33+[2]Jul!$D$36+[2]Jul!$D$48</f>
        <v>2917506</v>
      </c>
      <c r="BP77" s="244">
        <f>[2]Aug!$D$15+[2]Aug!$D$18+[2]Aug!$D$33+[2]Aug!$D$36+[2]Aug!$D$48</f>
        <v>3088958</v>
      </c>
      <c r="BQ77" s="244">
        <f>[3]Sep!$D$15+[3]Sep!$D$18+[3]Sep!$D$33+[3]Sep!$D$36+[3]Sep!$D$48</f>
        <v>3149852</v>
      </c>
      <c r="BR77" s="244">
        <f>[4]Oct!$D$15+[4]Oct!$D$18+[4]Oct!$D$33+[4]Oct!$D$36+[4]Oct!$D$37+[4]Oct!$D$49</f>
        <v>3685431</v>
      </c>
      <c r="BS77" s="244">
        <f>'[5]November 2024 Revenue Report'!$D$15+'[5]November 2024 Revenue Report'!$D$18+'[5]November 2024 Revenue Report'!$D$33+'[5]November 2024 Revenue Report'!$D$36+'[5]November 2024 Revenue Report'!$D$37+'[5]November 2024 Revenue Report'!$D$49</f>
        <v>3927309</v>
      </c>
      <c r="BT77" s="247">
        <f>[6]Dec!$D$15+[6]Dec!$D$18+[6]Dec!$D$33+[6]Dec!$D$36+[6]Dec!$D$37+[6]Dec!$D$49</f>
        <v>4478521</v>
      </c>
      <c r="BU77" s="56">
        <f t="shared" si="394"/>
        <v>-64842</v>
      </c>
      <c r="BV77" s="67">
        <f t="shared" si="394"/>
        <v>884890</v>
      </c>
      <c r="BW77" s="56">
        <f t="shared" si="394"/>
        <v>325964</v>
      </c>
      <c r="BX77" s="56">
        <f t="shared" si="394"/>
        <v>112588.20000000019</v>
      </c>
      <c r="BY77" s="56">
        <f t="shared" si="394"/>
        <v>113519.79999999981</v>
      </c>
      <c r="BZ77" s="56">
        <f t="shared" si="394"/>
        <v>4881</v>
      </c>
      <c r="CA77" s="56">
        <f t="shared" si="394"/>
        <v>244576.90000000037</v>
      </c>
      <c r="CB77" s="143">
        <f t="shared" si="394"/>
        <v>342958</v>
      </c>
      <c r="CC77" s="56">
        <f t="shared" si="394"/>
        <v>8531</v>
      </c>
      <c r="CD77" s="56">
        <f t="shared" si="394"/>
        <v>-14072</v>
      </c>
      <c r="CE77" s="56">
        <f t="shared" si="395"/>
        <v>-394236</v>
      </c>
      <c r="CF77" s="56">
        <f t="shared" si="395"/>
        <v>-134026</v>
      </c>
      <c r="CG77" s="56">
        <f t="shared" si="395"/>
        <v>43559</v>
      </c>
      <c r="CH77" s="56">
        <f t="shared" si="395"/>
        <v>-860876</v>
      </c>
      <c r="CI77" s="56">
        <f t="shared" si="395"/>
        <v>-100115</v>
      </c>
      <c r="CJ77" s="56">
        <f t="shared" si="395"/>
        <v>-138486.20000000019</v>
      </c>
      <c r="CK77" s="56">
        <f t="shared" si="395"/>
        <v>-280157.79999999981</v>
      </c>
      <c r="CL77" s="56">
        <f t="shared" si="395"/>
        <v>278873</v>
      </c>
      <c r="CM77" s="56">
        <f t="shared" si="396"/>
        <v>-61641.900000000373</v>
      </c>
      <c r="CN77" s="55">
        <f t="shared" si="397"/>
        <v>-236834</v>
      </c>
      <c r="CO77" s="56">
        <f t="shared" si="398"/>
        <v>136460</v>
      </c>
      <c r="CP77" s="56">
        <f t="shared" si="398"/>
        <v>612267</v>
      </c>
      <c r="CQ77" s="56">
        <f t="shared" si="398"/>
        <v>80034</v>
      </c>
      <c r="CR77" s="56">
        <f t="shared" si="398"/>
        <v>-755474</v>
      </c>
      <c r="CS77" s="56">
        <f t="shared" si="398"/>
        <v>-297062</v>
      </c>
      <c r="CT77" s="56">
        <f t="shared" si="398"/>
        <v>-434994</v>
      </c>
      <c r="CU77" s="56">
        <f t="shared" si="398"/>
        <v>-444328</v>
      </c>
      <c r="CV77" s="56">
        <f t="shared" si="398"/>
        <v>215173</v>
      </c>
      <c r="CW77" s="56">
        <f t="shared" si="398"/>
        <v>11270</v>
      </c>
      <c r="CX77" s="56">
        <f t="shared" si="398"/>
        <v>139241</v>
      </c>
      <c r="CY77" s="56">
        <f t="shared" si="399"/>
        <v>62569</v>
      </c>
      <c r="CZ77" s="55">
        <f t="shared" si="399"/>
        <v>267937</v>
      </c>
      <c r="DA77" s="56">
        <f t="shared" si="399"/>
        <v>202328</v>
      </c>
      <c r="DB77" s="56">
        <f t="shared" si="399"/>
        <v>-578804</v>
      </c>
      <c r="DC77" s="56">
        <f t="shared" si="399"/>
        <v>443808</v>
      </c>
      <c r="DD77" s="56">
        <f t="shared" si="399"/>
        <v>395346</v>
      </c>
      <c r="DE77" s="56">
        <f t="shared" si="399"/>
        <v>-218729</v>
      </c>
      <c r="DF77" s="56">
        <f t="shared" si="399"/>
        <v>-181294</v>
      </c>
      <c r="DG77" s="56">
        <f t="shared" si="399"/>
        <v>223964</v>
      </c>
      <c r="DH77" s="56">
        <f t="shared" si="400"/>
        <v>-17425</v>
      </c>
      <c r="DI77" s="56">
        <f t="shared" si="401"/>
        <v>-118944</v>
      </c>
      <c r="DJ77" s="56">
        <f t="shared" si="401"/>
        <v>-91820</v>
      </c>
      <c r="DK77" s="56">
        <f t="shared" si="401"/>
        <v>282660</v>
      </c>
      <c r="DL77" s="136">
        <f t="shared" si="401"/>
        <v>-20317</v>
      </c>
      <c r="DM77" s="56">
        <f t="shared" si="401"/>
        <v>-68577</v>
      </c>
      <c r="DN77" s="56">
        <f t="shared" si="401"/>
        <v>-391194</v>
      </c>
      <c r="DO77" s="56">
        <f t="shared" si="401"/>
        <v>-315250</v>
      </c>
      <c r="DP77" s="56">
        <f t="shared" si="401"/>
        <v>-299649</v>
      </c>
      <c r="DQ77" s="56">
        <f t="shared" si="401"/>
        <v>-46139</v>
      </c>
      <c r="DR77" s="56">
        <f t="shared" si="401"/>
        <v>189237</v>
      </c>
      <c r="DS77" s="56">
        <f t="shared" si="401"/>
        <v>234020</v>
      </c>
      <c r="DT77" s="56">
        <f t="shared" si="402"/>
        <v>-206380</v>
      </c>
      <c r="DU77" s="56">
        <f t="shared" si="403"/>
        <v>176716</v>
      </c>
      <c r="DV77" s="56">
        <f t="shared" si="403"/>
        <v>-190999</v>
      </c>
      <c r="DW77" s="56">
        <f t="shared" si="403"/>
        <v>196359</v>
      </c>
      <c r="DX77" s="136">
        <f t="shared" si="403"/>
        <v>330232</v>
      </c>
    </row>
    <row r="78" spans="1:128" x14ac:dyDescent="0.2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4">SUM(E73:E77)</f>
        <v>7003140</v>
      </c>
      <c r="F78" s="67">
        <f t="shared" si="404"/>
        <v>4938228</v>
      </c>
      <c r="G78" s="67">
        <f t="shared" si="404"/>
        <v>4264124</v>
      </c>
      <c r="H78" s="67">
        <f t="shared" si="404"/>
        <v>4095813</v>
      </c>
      <c r="I78" s="67">
        <f t="shared" si="404"/>
        <v>4267224</v>
      </c>
      <c r="J78" s="67">
        <f t="shared" si="404"/>
        <v>5675239</v>
      </c>
      <c r="K78" s="67">
        <f t="shared" si="404"/>
        <v>9400296</v>
      </c>
      <c r="L78" s="67">
        <f t="shared" si="404"/>
        <v>12633235</v>
      </c>
      <c r="M78" s="67">
        <f t="shared" si="404"/>
        <v>14243880</v>
      </c>
      <c r="N78" s="140">
        <f t="shared" ref="N78" si="405">SUM(N73:N77)</f>
        <v>13922738</v>
      </c>
      <c r="O78" s="67">
        <f t="shared" ref="O78" si="406">SUM(O73:O77)</f>
        <v>11684846</v>
      </c>
      <c r="P78" s="67">
        <f t="shared" si="404"/>
        <v>9596695</v>
      </c>
      <c r="Q78" s="67">
        <f t="shared" si="404"/>
        <v>7832009</v>
      </c>
      <c r="R78" s="67">
        <f t="shared" si="404"/>
        <v>3753114</v>
      </c>
      <c r="S78" s="67">
        <f t="shared" si="404"/>
        <v>3905357</v>
      </c>
      <c r="T78" s="67">
        <f t="shared" si="404"/>
        <v>3899016.8</v>
      </c>
      <c r="U78" s="67">
        <f t="shared" si="404"/>
        <v>4089926.2</v>
      </c>
      <c r="V78" s="67">
        <f t="shared" ref="V78" si="407">SUM(V73:V77)</f>
        <v>5820737</v>
      </c>
      <c r="W78" s="67">
        <f t="shared" ref="W78:X78" si="408">SUM(W73:W77)</f>
        <v>8403625.0999999996</v>
      </c>
      <c r="X78" s="150">
        <f t="shared" si="408"/>
        <v>10748915</v>
      </c>
      <c r="Y78" s="67">
        <f t="shared" ref="Y78:AB78" si="409">SUM(Y73:Y77)</f>
        <v>14591216</v>
      </c>
      <c r="Z78" s="67">
        <f t="shared" si="409"/>
        <v>14780316</v>
      </c>
      <c r="AA78" s="67">
        <f t="shared" si="409"/>
        <v>12942786</v>
      </c>
      <c r="AB78" s="67">
        <f t="shared" si="409"/>
        <v>9786898</v>
      </c>
      <c r="AC78" s="67">
        <f t="shared" ref="AC78" si="410">SUM(AC73:AC77)</f>
        <v>6965084</v>
      </c>
      <c r="AD78" s="67">
        <f t="shared" ref="AD78:AF78" si="411">SUM(AD73:AD77)</f>
        <v>4667278</v>
      </c>
      <c r="AE78" s="67">
        <f t="shared" si="411"/>
        <v>4086760</v>
      </c>
      <c r="AF78" s="67">
        <f t="shared" si="411"/>
        <v>4097057</v>
      </c>
      <c r="AG78" s="67">
        <f t="shared" ref="AG78:AI78" si="412">SUM(AG73:AG77)</f>
        <v>4331088</v>
      </c>
      <c r="AH78" s="67">
        <f t="shared" si="412"/>
        <v>5101636</v>
      </c>
      <c r="AI78" s="67">
        <f t="shared" si="412"/>
        <v>7966209</v>
      </c>
      <c r="AJ78" s="150">
        <f t="shared" ref="AJ78" si="413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4">SUM(AW73:AW77)</f>
        <v>13382213</v>
      </c>
      <c r="AX78" s="67">
        <f t="shared" si="414"/>
        <v>13221795</v>
      </c>
      <c r="AY78" s="67">
        <f t="shared" si="414"/>
        <v>11890375</v>
      </c>
      <c r="AZ78" s="67">
        <f t="shared" si="414"/>
        <v>10411677</v>
      </c>
      <c r="BA78" s="67">
        <f t="shared" si="414"/>
        <v>6994146</v>
      </c>
      <c r="BB78" s="67">
        <f t="shared" si="414"/>
        <v>5489048</v>
      </c>
      <c r="BC78" s="67">
        <f t="shared" si="414"/>
        <v>4282309</v>
      </c>
      <c r="BD78" s="67">
        <f t="shared" si="414"/>
        <v>3844895</v>
      </c>
      <c r="BE78" s="67">
        <f t="shared" si="414"/>
        <v>4478495</v>
      </c>
      <c r="BF78" s="67">
        <f t="shared" si="414"/>
        <v>5268281</v>
      </c>
      <c r="BG78" s="67">
        <f t="shared" si="414"/>
        <v>8274926</v>
      </c>
      <c r="BH78" s="150">
        <f t="shared" si="414"/>
        <v>11393434</v>
      </c>
      <c r="BI78" s="67">
        <f t="shared" ref="BI78:BT78" si="415">SUM(BI73:BI77)</f>
        <v>12708999</v>
      </c>
      <c r="BJ78" s="67">
        <f t="shared" si="415"/>
        <v>14206767</v>
      </c>
      <c r="BK78" s="67">
        <f t="shared" si="415"/>
        <v>11771544</v>
      </c>
      <c r="BL78" s="67">
        <f t="shared" si="415"/>
        <v>10749459</v>
      </c>
      <c r="BM78" s="67">
        <f t="shared" si="415"/>
        <v>7181662</v>
      </c>
      <c r="BN78" s="67">
        <f t="shared" si="415"/>
        <v>4839049</v>
      </c>
      <c r="BO78" s="67">
        <f t="shared" si="415"/>
        <v>3909757</v>
      </c>
      <c r="BP78" s="67">
        <f t="shared" si="415"/>
        <v>4074747</v>
      </c>
      <c r="BQ78" s="67">
        <f t="shared" si="415"/>
        <v>4314956</v>
      </c>
      <c r="BR78" s="67">
        <f t="shared" si="415"/>
        <v>5405792</v>
      </c>
      <c r="BS78" s="67">
        <f t="shared" si="415"/>
        <v>7600762</v>
      </c>
      <c r="BT78" s="67">
        <f t="shared" si="415"/>
        <v>10546814</v>
      </c>
      <c r="BU78" s="56">
        <f t="shared" si="404"/>
        <v>-828869</v>
      </c>
      <c r="BV78" s="67">
        <f t="shared" si="404"/>
        <v>1185114</v>
      </c>
      <c r="BW78" s="56">
        <f t="shared" si="404"/>
        <v>358767</v>
      </c>
      <c r="BX78" s="56">
        <f t="shared" si="404"/>
        <v>196796.20000000019</v>
      </c>
      <c r="BY78" s="56">
        <f t="shared" si="404"/>
        <v>177297.79999999981</v>
      </c>
      <c r="BZ78" s="56">
        <f t="shared" ref="BZ78:CA78" si="416">SUM(BZ73:BZ77)</f>
        <v>-145498</v>
      </c>
      <c r="CA78" s="56">
        <f t="shared" si="416"/>
        <v>996670.90000000037</v>
      </c>
      <c r="CB78" s="143">
        <f t="shared" ref="CB78:CC78" si="417">SUM(CB73:CB77)</f>
        <v>1884320</v>
      </c>
      <c r="CC78" s="56">
        <f t="shared" si="417"/>
        <v>-347336</v>
      </c>
      <c r="CD78" s="56">
        <f t="shared" ref="CD78:CE78" si="418">SUM(CD73:CD77)</f>
        <v>-857578</v>
      </c>
      <c r="CE78" s="56">
        <f t="shared" si="418"/>
        <v>-1257940</v>
      </c>
      <c r="CF78" s="56">
        <f t="shared" ref="CF78:CG78" si="419">SUM(CF73:CF77)</f>
        <v>-190203</v>
      </c>
      <c r="CG78" s="56">
        <f t="shared" si="419"/>
        <v>866925</v>
      </c>
      <c r="CH78" s="56">
        <f t="shared" ref="CH78:CI78" si="420">SUM(CH73:CH77)</f>
        <v>-914164</v>
      </c>
      <c r="CI78" s="56">
        <f t="shared" si="420"/>
        <v>-181403</v>
      </c>
      <c r="CJ78" s="56">
        <f t="shared" ref="CJ78:CK78" si="421">SUM(CJ73:CJ77)</f>
        <v>-198040.20000000019</v>
      </c>
      <c r="CK78" s="56">
        <f t="shared" si="421"/>
        <v>-241161.79999999981</v>
      </c>
      <c r="CL78" s="56">
        <f t="shared" ref="CL78" si="422">SUM(CL73:CL77)</f>
        <v>719101</v>
      </c>
      <c r="CM78" s="56">
        <f t="shared" ref="CM78:CO78" si="423">SUM(CM73:CM77)</f>
        <v>437416.09999999963</v>
      </c>
      <c r="CN78" s="55">
        <f t="shared" si="423"/>
        <v>-1202674</v>
      </c>
      <c r="CO78" s="56">
        <f t="shared" si="423"/>
        <v>553203</v>
      </c>
      <c r="CP78" s="56">
        <f t="shared" ref="CP78:CQ78" si="424">SUM(CP73:CP77)</f>
        <v>755834</v>
      </c>
      <c r="CQ78" s="56">
        <f t="shared" si="424"/>
        <v>-818523</v>
      </c>
      <c r="CR78" s="56">
        <f t="shared" ref="CR78:CS78" si="425">SUM(CR73:CR77)</f>
        <v>-1409827</v>
      </c>
      <c r="CS78" s="56">
        <f t="shared" si="425"/>
        <v>-28948</v>
      </c>
      <c r="CT78" s="56">
        <f t="shared" ref="CT78:CU78" si="426">SUM(CT73:CT77)</f>
        <v>-243365</v>
      </c>
      <c r="CU78" s="56">
        <f t="shared" si="426"/>
        <v>-441392</v>
      </c>
      <c r="CV78" s="56">
        <f t="shared" ref="CV78:CW78" si="427">SUM(CV73:CV77)</f>
        <v>332336</v>
      </c>
      <c r="CW78" s="56">
        <f t="shared" si="427"/>
        <v>-1452</v>
      </c>
      <c r="CX78" s="56">
        <f t="shared" ref="CX78:CY78" si="428">SUM(CX73:CX77)</f>
        <v>-426446</v>
      </c>
      <c r="CY78" s="56">
        <f t="shared" si="428"/>
        <v>188328</v>
      </c>
      <c r="CZ78" s="55">
        <f t="shared" ref="CZ78:DA78" si="429">SUM(CZ73:CZ77)</f>
        <v>618559</v>
      </c>
      <c r="DA78" s="56">
        <f t="shared" si="429"/>
        <v>655800</v>
      </c>
      <c r="DB78" s="56">
        <f t="shared" ref="DB78:DC78" si="430">SUM(DB73:DB77)</f>
        <v>802687</v>
      </c>
      <c r="DC78" s="56">
        <f t="shared" si="430"/>
        <v>1870934</v>
      </c>
      <c r="DD78" s="56">
        <f t="shared" ref="DD78:DE78" si="431">SUM(DD73:DD77)</f>
        <v>785048</v>
      </c>
      <c r="DE78" s="56">
        <f t="shared" si="431"/>
        <v>-114</v>
      </c>
      <c r="DF78" s="56">
        <f t="shared" ref="DF78:DG78" si="432">SUM(DF73:DF77)</f>
        <v>-578405</v>
      </c>
      <c r="DG78" s="56">
        <f t="shared" si="432"/>
        <v>245843</v>
      </c>
      <c r="DH78" s="56">
        <f t="shared" ref="DH78:DI78" si="433">SUM(DH73:DH77)</f>
        <v>-80174</v>
      </c>
      <c r="DI78" s="56">
        <f t="shared" si="433"/>
        <v>-145955</v>
      </c>
      <c r="DJ78" s="56">
        <f t="shared" ref="DJ78:DK78" si="434">SUM(DJ73:DJ77)</f>
        <v>259801</v>
      </c>
      <c r="DK78" s="56">
        <f t="shared" si="434"/>
        <v>-497045</v>
      </c>
      <c r="DL78" s="136">
        <f t="shared" ref="DL78:DW78" si="435">SUM(DL73:DL77)</f>
        <v>-60404</v>
      </c>
      <c r="DM78" s="56">
        <f t="shared" si="435"/>
        <v>673214</v>
      </c>
      <c r="DN78" s="56">
        <f t="shared" si="435"/>
        <v>-984972</v>
      </c>
      <c r="DO78" s="56">
        <f t="shared" si="435"/>
        <v>118831</v>
      </c>
      <c r="DP78" s="56">
        <f t="shared" si="435"/>
        <v>-337782</v>
      </c>
      <c r="DQ78" s="56">
        <f t="shared" si="435"/>
        <v>-187516</v>
      </c>
      <c r="DR78" s="56">
        <f t="shared" si="435"/>
        <v>649999</v>
      </c>
      <c r="DS78" s="56">
        <f t="shared" si="435"/>
        <v>372552</v>
      </c>
      <c r="DT78" s="56">
        <f t="shared" si="435"/>
        <v>-229852</v>
      </c>
      <c r="DU78" s="56">
        <f t="shared" si="435"/>
        <v>163539</v>
      </c>
      <c r="DV78" s="56">
        <f t="shared" si="435"/>
        <v>-137511</v>
      </c>
      <c r="DW78" s="56">
        <f t="shared" si="435"/>
        <v>674164</v>
      </c>
      <c r="DX78" s="136">
        <f t="shared" ref="DX78" si="436">SUM(DX73:DX77)</f>
        <v>846620</v>
      </c>
    </row>
    <row r="79" spans="1:128" x14ac:dyDescent="0.2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2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2684255.5499999998</v>
      </c>
      <c r="BN80" s="245">
        <f>[2]Jun!$J$6+[2]Jun!$J$8+[2]Jun!$J$29</f>
        <v>1123645.48</v>
      </c>
      <c r="BO80" s="245">
        <f>[2]Jul!$J$6+[2]Jul!$J$8+[2]Jul!$J$29</f>
        <v>823109.85000000009</v>
      </c>
      <c r="BP80" s="245">
        <f>[2]Aug!$J$6+[2]Aug!$J$8+[2]Aug!$J$29</f>
        <v>750936.07</v>
      </c>
      <c r="BQ80" s="245">
        <f>[3]Sep!$J$6+[3]Sep!$J$8+[3]Sep!$J$29</f>
        <v>815093.86999999988</v>
      </c>
      <c r="BR80" s="245">
        <f>[4]Oct!$J$6+[4]Oct!$J$8+[4]Oct!$J$29</f>
        <v>1092768.6900000002</v>
      </c>
      <c r="BS80" s="245">
        <f>'[5]November 2024 Revenue Report'!$J$11+'[5]November 2024 Revenue Report'!$J$29-BS81</f>
        <v>2937220.67</v>
      </c>
      <c r="BT80" s="247">
        <f>[6]Dec!$J$11+[6]Dec!$J$29-BT81</f>
        <v>6094396.5</v>
      </c>
      <c r="BU80" s="63">
        <f t="shared" ref="BU80:CD84" si="437">E80-Q80</f>
        <v>-571193.22000000067</v>
      </c>
      <c r="BV80" s="63">
        <f t="shared" si="437"/>
        <v>111206.23000000021</v>
      </c>
      <c r="BW80" s="63">
        <f t="shared" si="437"/>
        <v>-35362.009999999893</v>
      </c>
      <c r="BX80" s="63">
        <f t="shared" si="437"/>
        <v>-1076.859999999986</v>
      </c>
      <c r="BY80" s="63">
        <f t="shared" si="437"/>
        <v>2756.0900000000838</v>
      </c>
      <c r="BZ80" s="63">
        <f t="shared" si="437"/>
        <v>-185950.58999999962</v>
      </c>
      <c r="CA80" s="63">
        <f t="shared" si="437"/>
        <v>248595.61000000034</v>
      </c>
      <c r="CB80" s="201">
        <f t="shared" si="437"/>
        <v>690445.58000000287</v>
      </c>
      <c r="CC80" s="63">
        <f t="shared" si="437"/>
        <v>-442746.26000000071</v>
      </c>
      <c r="CD80" s="63">
        <f t="shared" si="437"/>
        <v>-548004.31000000145</v>
      </c>
      <c r="CE80" s="63">
        <f t="shared" ref="CE80:CL84" si="438">O80-AA80</f>
        <v>-1040792.9700000007</v>
      </c>
      <c r="CF80" s="63">
        <f t="shared" si="438"/>
        <v>-197007.14999999944</v>
      </c>
      <c r="CG80" s="63">
        <f t="shared" si="438"/>
        <v>443528.09000000032</v>
      </c>
      <c r="CH80" s="63">
        <f t="shared" si="438"/>
        <v>-86196.240000000224</v>
      </c>
      <c r="CI80" s="63">
        <f t="shared" si="438"/>
        <v>-107756.51000000013</v>
      </c>
      <c r="CJ80" s="63">
        <f t="shared" si="438"/>
        <v>-93588.84999999986</v>
      </c>
      <c r="CK80" s="63">
        <f t="shared" si="438"/>
        <v>-90706.439999999944</v>
      </c>
      <c r="CL80" s="63">
        <f t="shared" si="438"/>
        <v>19023.669999999925</v>
      </c>
      <c r="CM80" s="63">
        <f t="shared" ref="CM80:CM84" si="439">W80-AI80</f>
        <v>-278369.18000000017</v>
      </c>
      <c r="CN80" s="62">
        <f t="shared" ref="CN80:CN84" si="440">X80-AJ80</f>
        <v>-1352030.62</v>
      </c>
      <c r="CO80" s="63">
        <f t="shared" ref="CO80:CX84" si="441">Y80-AK80</f>
        <v>-915296.80999999959</v>
      </c>
      <c r="CP80" s="63">
        <f t="shared" si="441"/>
        <v>-2065070.1799999988</v>
      </c>
      <c r="CQ80" s="63">
        <f t="shared" si="441"/>
        <v>-978496.43999999948</v>
      </c>
      <c r="CR80" s="63">
        <f t="shared" si="441"/>
        <v>-1253943.9000000013</v>
      </c>
      <c r="CS80" s="63">
        <f t="shared" si="441"/>
        <v>-390594.23</v>
      </c>
      <c r="CT80" s="63">
        <f t="shared" si="441"/>
        <v>-131498.57000000007</v>
      </c>
      <c r="CU80" s="63">
        <f t="shared" si="441"/>
        <v>-375337.35999999987</v>
      </c>
      <c r="CV80" s="63">
        <f t="shared" si="441"/>
        <v>-197791.10000000009</v>
      </c>
      <c r="CW80" s="63">
        <f t="shared" si="441"/>
        <v>-307451.13999999978</v>
      </c>
      <c r="CX80" s="63">
        <f t="shared" si="441"/>
        <v>-1015318.56</v>
      </c>
      <c r="CY80" s="63">
        <f t="shared" ref="CY80:DG84" si="442">AI80-AU80</f>
        <v>-374448.5700000003</v>
      </c>
      <c r="CZ80" s="62">
        <f t="shared" si="442"/>
        <v>-534748.25000000093</v>
      </c>
      <c r="DA80" s="63">
        <f t="shared" si="442"/>
        <v>-867536.84999999963</v>
      </c>
      <c r="DB80" s="63">
        <f t="shared" si="442"/>
        <v>873697.04999999888</v>
      </c>
      <c r="DC80" s="63">
        <f t="shared" si="442"/>
        <v>347373.00999999978</v>
      </c>
      <c r="DD80" s="63">
        <f t="shared" si="442"/>
        <v>62307.290000000969</v>
      </c>
      <c r="DE80" s="63">
        <f t="shared" si="442"/>
        <v>420849.69999999972</v>
      </c>
      <c r="DF80" s="63">
        <f t="shared" si="442"/>
        <v>-127929.09999999963</v>
      </c>
      <c r="DG80" s="63">
        <f t="shared" si="442"/>
        <v>357674.91999999993</v>
      </c>
      <c r="DH80" s="63">
        <f t="shared" ref="DH80:DH84" si="443">AR80-BD80</f>
        <v>271426.08999999997</v>
      </c>
      <c r="DI80" s="63">
        <f t="shared" ref="DI80:DS84" si="444">AS80-BE80</f>
        <v>337991.94999999995</v>
      </c>
      <c r="DJ80" s="63">
        <f t="shared" si="444"/>
        <v>1023233.76</v>
      </c>
      <c r="DK80" s="63">
        <f t="shared" si="444"/>
        <v>191960.70000000019</v>
      </c>
      <c r="DL80" s="90">
        <f t="shared" si="444"/>
        <v>496059.87000000011</v>
      </c>
      <c r="DM80" s="63">
        <f t="shared" si="444"/>
        <v>1718907.8699999992</v>
      </c>
      <c r="DN80" s="63">
        <f t="shared" si="444"/>
        <v>279122.52000000142</v>
      </c>
      <c r="DO80" s="63">
        <f t="shared" si="444"/>
        <v>606635</v>
      </c>
      <c r="DP80" s="63">
        <f t="shared" si="444"/>
        <v>-13803.810000000522</v>
      </c>
      <c r="DQ80" s="63">
        <f t="shared" si="444"/>
        <v>-230307.82999999961</v>
      </c>
      <c r="DR80" s="63">
        <f t="shared" si="444"/>
        <v>363815.42999999993</v>
      </c>
      <c r="DS80" s="63">
        <f t="shared" si="444"/>
        <v>154438.85999999987</v>
      </c>
      <c r="DT80" s="63">
        <f t="shared" ref="DT80:DT84" si="445">BD80-BP80</f>
        <v>43294.050000000047</v>
      </c>
      <c r="DU80" s="63">
        <f t="shared" ref="DU80:DX84" si="446">BE80-BQ80</f>
        <v>96006.919999999925</v>
      </c>
      <c r="DV80" s="63">
        <f t="shared" si="446"/>
        <v>160938.39999999991</v>
      </c>
      <c r="DW80" s="63">
        <f t="shared" si="446"/>
        <v>228255.70000000019</v>
      </c>
      <c r="DX80" s="90">
        <f t="shared" si="446"/>
        <v>-158737.28000000026</v>
      </c>
    </row>
    <row r="81" spans="1:128" x14ac:dyDescent="0.2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450582.79999999993</v>
      </c>
      <c r="BN81" s="245">
        <f>[2]Jun!$J$7+[2]Jun!$J$9</f>
        <v>187090.93</v>
      </c>
      <c r="BO81" s="245">
        <f>[2]Jul!$J$7+[2]Jul!$J$9</f>
        <v>133081.1</v>
      </c>
      <c r="BP81" s="245">
        <f>[2]Aug!$J$7+[2]Aug!$J$9</f>
        <v>117097.51999999997</v>
      </c>
      <c r="BQ81" s="245">
        <f>[3]Sep!$J$7+[3]Sep!$J$9</f>
        <v>120702.12</v>
      </c>
      <c r="BR81" s="245">
        <f>[4]Oct!$J$7+[4]Oct!$J$9</f>
        <v>153291.09000000003</v>
      </c>
      <c r="BS81" s="245">
        <f>'[5]November 2024 Revenue Report'!$J$7+'[5]November 2024 Revenue Report'!$J$9</f>
        <v>410368.07000000007</v>
      </c>
      <c r="BT81" s="247">
        <f>[6]Dec!$J$7+[6]Dec!$J$9</f>
        <v>834748.75999999989</v>
      </c>
      <c r="BU81" s="63">
        <f t="shared" si="437"/>
        <v>-42533.499999999942</v>
      </c>
      <c r="BV81" s="63">
        <f t="shared" si="437"/>
        <v>45871.549999999988</v>
      </c>
      <c r="BW81" s="63">
        <f t="shared" si="437"/>
        <v>9641.0900000000256</v>
      </c>
      <c r="BX81" s="63">
        <f t="shared" si="437"/>
        <v>11486.930000000022</v>
      </c>
      <c r="BY81" s="63">
        <f t="shared" si="437"/>
        <v>-5270.6100000000151</v>
      </c>
      <c r="BZ81" s="63">
        <f t="shared" si="437"/>
        <v>-38743.909999999974</v>
      </c>
      <c r="CA81" s="63">
        <f t="shared" si="437"/>
        <v>8741.890000000014</v>
      </c>
      <c r="CB81" s="201">
        <f t="shared" si="437"/>
        <v>77505.160000000265</v>
      </c>
      <c r="CC81" s="63">
        <f t="shared" si="437"/>
        <v>-100990.83999999985</v>
      </c>
      <c r="CD81" s="63">
        <f t="shared" si="437"/>
        <v>-87129.579999999842</v>
      </c>
      <c r="CE81" s="63">
        <f t="shared" si="438"/>
        <v>-174087.26</v>
      </c>
      <c r="CF81" s="63">
        <f t="shared" si="438"/>
        <v>-59316.560000000056</v>
      </c>
      <c r="CG81" s="63">
        <f t="shared" si="438"/>
        <v>62999.389999999956</v>
      </c>
      <c r="CH81" s="63">
        <f t="shared" si="438"/>
        <v>-16061.289999999979</v>
      </c>
      <c r="CI81" s="63">
        <f t="shared" si="438"/>
        <v>-21302.48000000001</v>
      </c>
      <c r="CJ81" s="63">
        <f t="shared" si="438"/>
        <v>-15865.150000000023</v>
      </c>
      <c r="CK81" s="63">
        <f t="shared" si="438"/>
        <v>-26916.309999999969</v>
      </c>
      <c r="CL81" s="63">
        <f t="shared" si="438"/>
        <v>-8577.1100000000442</v>
      </c>
      <c r="CM81" s="63">
        <f t="shared" si="439"/>
        <v>-56601.660000000033</v>
      </c>
      <c r="CN81" s="62">
        <f t="shared" si="440"/>
        <v>-197694.34000000008</v>
      </c>
      <c r="CO81" s="63">
        <f t="shared" si="441"/>
        <v>-106853.87000000011</v>
      </c>
      <c r="CP81" s="63">
        <f t="shared" si="441"/>
        <v>-303380.77000000014</v>
      </c>
      <c r="CQ81" s="63">
        <f t="shared" si="441"/>
        <v>-153510.81999999983</v>
      </c>
      <c r="CR81" s="63">
        <f t="shared" si="441"/>
        <v>-204440.89</v>
      </c>
      <c r="CS81" s="63">
        <f t="shared" si="441"/>
        <v>-90958.770000000077</v>
      </c>
      <c r="CT81" s="63">
        <f t="shared" si="441"/>
        <v>-29872.800000000047</v>
      </c>
      <c r="CU81" s="63">
        <f t="shared" si="441"/>
        <v>-68224.47</v>
      </c>
      <c r="CV81" s="63">
        <f t="shared" si="441"/>
        <v>-34024.23000000004</v>
      </c>
      <c r="CW81" s="63">
        <f t="shared" si="441"/>
        <v>-46647.16</v>
      </c>
      <c r="CX81" s="63">
        <f t="shared" si="441"/>
        <v>-147037.82999999999</v>
      </c>
      <c r="CY81" s="63">
        <f t="shared" si="442"/>
        <v>-64730.270000000077</v>
      </c>
      <c r="CZ81" s="62">
        <f t="shared" si="442"/>
        <v>-130640.06000000006</v>
      </c>
      <c r="DA81" s="63">
        <f t="shared" si="442"/>
        <v>-179592.91999999993</v>
      </c>
      <c r="DB81" s="63">
        <f t="shared" si="442"/>
        <v>72148.110000000335</v>
      </c>
      <c r="DC81" s="63">
        <f t="shared" si="442"/>
        <v>16683.859999999637</v>
      </c>
      <c r="DD81" s="63">
        <f t="shared" si="442"/>
        <v>-60271.70000000007</v>
      </c>
      <c r="DE81" s="63">
        <f t="shared" si="442"/>
        <v>55573.729999999981</v>
      </c>
      <c r="DF81" s="63">
        <f t="shared" si="442"/>
        <v>-33739.609999999986</v>
      </c>
      <c r="DG81" s="63">
        <f t="shared" si="442"/>
        <v>57887.880000000005</v>
      </c>
      <c r="DH81" s="63">
        <f t="shared" si="443"/>
        <v>40597.630000000034</v>
      </c>
      <c r="DI81" s="63">
        <f t="shared" si="444"/>
        <v>47931.679999999993</v>
      </c>
      <c r="DJ81" s="63">
        <f t="shared" si="444"/>
        <v>145569.97000000003</v>
      </c>
      <c r="DK81" s="63">
        <f t="shared" si="444"/>
        <v>24569.430000000168</v>
      </c>
      <c r="DL81" s="90">
        <f t="shared" si="444"/>
        <v>47955.969999999972</v>
      </c>
      <c r="DM81" s="63">
        <f t="shared" si="444"/>
        <v>214455.20999999973</v>
      </c>
      <c r="DN81" s="63">
        <f t="shared" si="444"/>
        <v>22705.009999999544</v>
      </c>
      <c r="DO81" s="63">
        <f t="shared" si="444"/>
        <v>104646.68000000028</v>
      </c>
      <c r="DP81" s="63">
        <f t="shared" si="444"/>
        <v>80200.920000000275</v>
      </c>
      <c r="DQ81" s="63">
        <f t="shared" si="444"/>
        <v>-19182.739999999874</v>
      </c>
      <c r="DR81" s="63">
        <f t="shared" si="444"/>
        <v>68125.770000000019</v>
      </c>
      <c r="DS81" s="63">
        <f t="shared" si="444"/>
        <v>24155.279999999999</v>
      </c>
      <c r="DT81" s="63">
        <f t="shared" si="445"/>
        <v>9913.3300000000309</v>
      </c>
      <c r="DU81" s="63">
        <f t="shared" si="446"/>
        <v>19316.940000000002</v>
      </c>
      <c r="DV81" s="63">
        <f t="shared" si="446"/>
        <v>30464.01999999996</v>
      </c>
      <c r="DW81" s="63">
        <f t="shared" si="446"/>
        <v>45677.289999999863</v>
      </c>
      <c r="DX81" s="90">
        <f t="shared" si="446"/>
        <v>45291.820000000182</v>
      </c>
    </row>
    <row r="82" spans="1:128" x14ac:dyDescent="0.2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769349.13</v>
      </c>
      <c r="BN82" s="245">
        <f>[2]Jun!$J$13+[2]Jun!$J$16+[2]Jun!$J$31+[2]Jun!$J$34</f>
        <v>333489.94000000006</v>
      </c>
      <c r="BO82" s="245">
        <f>[2]Jul!$J$13+[2]Jul!$J$16+[2]Jul!$J$31+[2]Jul!$J$34</f>
        <v>248104.71999999997</v>
      </c>
      <c r="BP82" s="245">
        <f>[2]Aug!$J$13+[2]Aug!$J$16+[2]Aug!$J$31+[2]Aug!$J$34</f>
        <v>227691.56999999998</v>
      </c>
      <c r="BQ82" s="245">
        <f>[3]Sep!$J$13+[3]Sep!$J$16+[3]Sep!$J$31+[3]Sep!$J$34</f>
        <v>250895.31999999998</v>
      </c>
      <c r="BR82" s="245">
        <f>[4]Oct!$J$13+[4]Oct!$J$16+[4]Oct!$J$31+[4]Oct!$J$34</f>
        <v>317355.78000000003</v>
      </c>
      <c r="BS82" s="245">
        <f>'[5]November 2024 Revenue Report'!$J$13+'[5]November 2024 Revenue Report'!$J$16+'[5]November 2024 Revenue Report'!$J$31+'[5]November 2024 Revenue Report'!$J$34</f>
        <v>793789.83000000007</v>
      </c>
      <c r="BT82" s="247">
        <f>[6]Dec!$J$13+[6]Dec!$J$16+[6]Dec!$J$31+[6]Dec!$J$34</f>
        <v>1736603.3700000003</v>
      </c>
      <c r="BU82" s="63">
        <f t="shared" si="437"/>
        <v>11874.309999999939</v>
      </c>
      <c r="BV82" s="63">
        <f t="shared" si="437"/>
        <v>118511.75</v>
      </c>
      <c r="BW82" s="63">
        <f t="shared" si="437"/>
        <v>42766.510000000009</v>
      </c>
      <c r="BX82" s="63">
        <f t="shared" si="437"/>
        <v>51320.050000000017</v>
      </c>
      <c r="BY82" s="63">
        <f t="shared" si="437"/>
        <v>32812.48000000004</v>
      </c>
      <c r="BZ82" s="63">
        <f t="shared" si="437"/>
        <v>-2666.5</v>
      </c>
      <c r="CA82" s="63">
        <f t="shared" si="437"/>
        <v>118376.79999999993</v>
      </c>
      <c r="CB82" s="201">
        <f t="shared" si="437"/>
        <v>333152.96999999997</v>
      </c>
      <c r="CC82" s="63">
        <f t="shared" si="437"/>
        <v>-35332.970000000438</v>
      </c>
      <c r="CD82" s="63">
        <f t="shared" si="437"/>
        <v>-473658.24999999977</v>
      </c>
      <c r="CE82" s="63">
        <f t="shared" si="438"/>
        <v>-21501.899999999907</v>
      </c>
      <c r="CF82" s="63">
        <f t="shared" si="438"/>
        <v>-107487.73999999976</v>
      </c>
      <c r="CG82" s="63">
        <f t="shared" si="438"/>
        <v>72940.610000000102</v>
      </c>
      <c r="CH82" s="63">
        <f t="shared" si="438"/>
        <v>-55623.51999999996</v>
      </c>
      <c r="CI82" s="63">
        <f t="shared" si="438"/>
        <v>-54541.060000000027</v>
      </c>
      <c r="CJ82" s="63">
        <f t="shared" si="438"/>
        <v>-40924.799999999988</v>
      </c>
      <c r="CK82" s="63">
        <f t="shared" si="438"/>
        <v>-44551.26999999996</v>
      </c>
      <c r="CL82" s="63">
        <f t="shared" si="438"/>
        <v>-31215.799999999988</v>
      </c>
      <c r="CM82" s="63">
        <f t="shared" si="439"/>
        <v>-74752.130000000121</v>
      </c>
      <c r="CN82" s="62">
        <f t="shared" si="440"/>
        <v>-433242.58000000031</v>
      </c>
      <c r="CO82" s="63">
        <f t="shared" si="441"/>
        <v>-225477.8899999999</v>
      </c>
      <c r="CP82" s="63">
        <f t="shared" si="441"/>
        <v>-262866.50999999978</v>
      </c>
      <c r="CQ82" s="63">
        <f t="shared" si="441"/>
        <v>-695739.22000000044</v>
      </c>
      <c r="CR82" s="63">
        <f t="shared" si="441"/>
        <v>-398875.03000000026</v>
      </c>
      <c r="CS82" s="63">
        <f t="shared" si="441"/>
        <v>-118050.07000000007</v>
      </c>
      <c r="CT82" s="63">
        <f t="shared" si="441"/>
        <v>-93456.770000000077</v>
      </c>
      <c r="CU82" s="63">
        <f t="shared" si="441"/>
        <v>-132278.94</v>
      </c>
      <c r="CV82" s="63">
        <f t="shared" si="441"/>
        <v>-91929.169999999955</v>
      </c>
      <c r="CW82" s="63">
        <f t="shared" si="441"/>
        <v>-126471.08999999997</v>
      </c>
      <c r="CX82" s="63">
        <f t="shared" si="441"/>
        <v>-273650.5400000001</v>
      </c>
      <c r="CY82" s="63">
        <f t="shared" si="442"/>
        <v>-150581.43999999971</v>
      </c>
      <c r="CZ82" s="62">
        <f t="shared" si="442"/>
        <v>-149934.07000000007</v>
      </c>
      <c r="DA82" s="63">
        <f t="shared" si="442"/>
        <v>-269127.0299999998</v>
      </c>
      <c r="DB82" s="63">
        <f t="shared" si="442"/>
        <v>205651.3599999994</v>
      </c>
      <c r="DC82" s="63">
        <f t="shared" si="442"/>
        <v>210132.92000000039</v>
      </c>
      <c r="DD82" s="63">
        <f t="shared" si="442"/>
        <v>31267.580000000075</v>
      </c>
      <c r="DE82" s="63">
        <f t="shared" si="442"/>
        <v>73872.819999999949</v>
      </c>
      <c r="DF82" s="63">
        <f t="shared" si="442"/>
        <v>4333.8300000000163</v>
      </c>
      <c r="DG82" s="63">
        <f t="shared" si="442"/>
        <v>123510.62</v>
      </c>
      <c r="DH82" s="63">
        <f t="shared" si="443"/>
        <v>108278.66999999998</v>
      </c>
      <c r="DI82" s="63">
        <f t="shared" si="444"/>
        <v>144656.08999999994</v>
      </c>
      <c r="DJ82" s="63">
        <f t="shared" si="444"/>
        <v>281137.1100000001</v>
      </c>
      <c r="DK82" s="63">
        <f t="shared" si="444"/>
        <v>69768.13</v>
      </c>
      <c r="DL82" s="90">
        <f t="shared" si="444"/>
        <v>155965.59000000032</v>
      </c>
      <c r="DM82" s="63">
        <f t="shared" si="444"/>
        <v>486753.25000000023</v>
      </c>
      <c r="DN82" s="63">
        <f t="shared" si="444"/>
        <v>102490.27000000002</v>
      </c>
      <c r="DO82" s="63">
        <f t="shared" si="444"/>
        <v>225513.28000000003</v>
      </c>
      <c r="DP82" s="63">
        <f t="shared" si="444"/>
        <v>14776.860000000102</v>
      </c>
      <c r="DQ82" s="63">
        <f t="shared" si="444"/>
        <v>-76019.38</v>
      </c>
      <c r="DR82" s="63">
        <f t="shared" si="444"/>
        <v>79383.51999999996</v>
      </c>
      <c r="DS82" s="63">
        <f t="shared" si="444"/>
        <v>32266.170000000042</v>
      </c>
      <c r="DT82" s="63">
        <f t="shared" si="445"/>
        <v>3199.8999999999942</v>
      </c>
      <c r="DU82" s="63">
        <f t="shared" si="446"/>
        <v>9050.6700000000419</v>
      </c>
      <c r="DV82" s="63">
        <f t="shared" si="446"/>
        <v>30202.459999999963</v>
      </c>
      <c r="DW82" s="63">
        <f t="shared" si="446"/>
        <v>83089.719999999856</v>
      </c>
      <c r="DX82" s="90">
        <f t="shared" si="446"/>
        <v>-43629.760000000475</v>
      </c>
    </row>
    <row r="83" spans="1:128" x14ac:dyDescent="0.2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546906.13</v>
      </c>
      <c r="BN83" s="245">
        <f>[2]Jun!$J$14+[2]Jun!$J$17+[2]Jun!$J$32+[2]Jun!$J$35</f>
        <v>246959.1</v>
      </c>
      <c r="BO83" s="245">
        <f>[2]Jul!$J$14+[2]Jul!$J$17+[2]Jul!$J$32+[2]Jul!$J$35</f>
        <v>195568.9</v>
      </c>
      <c r="BP83" s="245">
        <f>[2]Aug!$J$14+[2]Aug!$J$17+[2]Aug!$J$32+[2]Aug!$J$35</f>
        <v>173781.72</v>
      </c>
      <c r="BQ83" s="245">
        <f>[3]Sep!$J$14+[3]Sep!$J$17+[3]Sep!$J$32+[3]Sep!$J$35</f>
        <v>198799.94</v>
      </c>
      <c r="BR83" s="245">
        <f>[4]Oct!$J$14+[4]Oct!$J$17+[4]Oct!$J$32+[4]Oct!$J$35</f>
        <v>336362.45</v>
      </c>
      <c r="BS83" s="245">
        <f>'[5]November 2024 Revenue Report'!$J$14+'[5]November 2024 Revenue Report'!$J$17+'[5]November 2024 Revenue Report'!$J$32+'[5]November 2024 Revenue Report'!$J$35</f>
        <v>688952.51000000013</v>
      </c>
      <c r="BT83" s="247">
        <f>[6]Dec!$J$14+[6]Dec!$J$17+[6]Dec!$J$32+[6]Dec!$J$35</f>
        <v>1069315.03</v>
      </c>
      <c r="BU83" s="63">
        <f t="shared" si="437"/>
        <v>61698.509999999951</v>
      </c>
      <c r="BV83" s="63">
        <f t="shared" si="437"/>
        <v>90038.040000000037</v>
      </c>
      <c r="BW83" s="63">
        <f t="shared" si="437"/>
        <v>43337.590000000026</v>
      </c>
      <c r="BX83" s="63">
        <f t="shared" si="437"/>
        <v>40666.589999999997</v>
      </c>
      <c r="BY83" s="63">
        <f t="shared" si="437"/>
        <v>18513.739999999991</v>
      </c>
      <c r="BZ83" s="63">
        <f t="shared" si="437"/>
        <v>-5779.2200000000303</v>
      </c>
      <c r="CA83" s="63">
        <f t="shared" si="437"/>
        <v>85091.889999999898</v>
      </c>
      <c r="CB83" s="201">
        <f t="shared" si="437"/>
        <v>197902.88000000012</v>
      </c>
      <c r="CC83" s="63">
        <f t="shared" si="437"/>
        <v>-53750.880000000121</v>
      </c>
      <c r="CD83" s="63">
        <f t="shared" si="437"/>
        <v>-150405.47999999975</v>
      </c>
      <c r="CE83" s="63">
        <f t="shared" si="438"/>
        <v>-208328.43999999994</v>
      </c>
      <c r="CF83" s="63">
        <f t="shared" si="438"/>
        <v>-71662.909999999916</v>
      </c>
      <c r="CG83" s="63">
        <f t="shared" si="438"/>
        <v>10495.399999999965</v>
      </c>
      <c r="CH83" s="63">
        <f t="shared" si="438"/>
        <v>-68746.500000000058</v>
      </c>
      <c r="CI83" s="63">
        <f t="shared" si="438"/>
        <v>-52741.310000000027</v>
      </c>
      <c r="CJ83" s="63">
        <f t="shared" si="438"/>
        <v>-46478.700000000012</v>
      </c>
      <c r="CK83" s="63">
        <f t="shared" si="438"/>
        <v>-38241.99000000002</v>
      </c>
      <c r="CL83" s="63">
        <f t="shared" si="438"/>
        <v>-37065.629999999946</v>
      </c>
      <c r="CM83" s="63">
        <f t="shared" si="439"/>
        <v>12654.480000000098</v>
      </c>
      <c r="CN83" s="62">
        <f t="shared" si="440"/>
        <v>-412485.66999999993</v>
      </c>
      <c r="CO83" s="63">
        <f t="shared" si="441"/>
        <v>-166079.84000000008</v>
      </c>
      <c r="CP83" s="63">
        <f t="shared" si="441"/>
        <v>68404.619999999879</v>
      </c>
      <c r="CQ83" s="63">
        <f t="shared" si="441"/>
        <v>-729698.55</v>
      </c>
      <c r="CR83" s="63">
        <f t="shared" si="441"/>
        <v>-300886.38000000024</v>
      </c>
      <c r="CS83" s="63">
        <f t="shared" si="441"/>
        <v>36143.369999999995</v>
      </c>
      <c r="CT83" s="63">
        <f t="shared" si="441"/>
        <v>-77858.059999999939</v>
      </c>
      <c r="CU83" s="63">
        <f t="shared" si="441"/>
        <v>-116387.02999999994</v>
      </c>
      <c r="CV83" s="63">
        <f t="shared" si="441"/>
        <v>-79368.099999999977</v>
      </c>
      <c r="CW83" s="63">
        <f t="shared" si="441"/>
        <v>-113428.66999999995</v>
      </c>
      <c r="CX83" s="63">
        <f t="shared" si="441"/>
        <v>-199770.78000000009</v>
      </c>
      <c r="CY83" s="63">
        <f t="shared" si="442"/>
        <v>-202344.90000000014</v>
      </c>
      <c r="CZ83" s="62">
        <f t="shared" si="442"/>
        <v>102978.17999999993</v>
      </c>
      <c r="DA83" s="63">
        <f t="shared" si="442"/>
        <v>-52080.189999999711</v>
      </c>
      <c r="DB83" s="63">
        <f t="shared" si="442"/>
        <v>-283831.13000000012</v>
      </c>
      <c r="DC83" s="63">
        <f t="shared" si="442"/>
        <v>522340.03</v>
      </c>
      <c r="DD83" s="63">
        <f t="shared" si="442"/>
        <v>98675.470000000205</v>
      </c>
      <c r="DE83" s="63">
        <f t="shared" si="442"/>
        <v>-107486.47999999998</v>
      </c>
      <c r="DF83" s="63">
        <f t="shared" si="442"/>
        <v>9268.539999999979</v>
      </c>
      <c r="DG83" s="63">
        <f t="shared" si="442"/>
        <v>120087.63999999996</v>
      </c>
      <c r="DH83" s="63">
        <f t="shared" si="443"/>
        <v>83314.540000000008</v>
      </c>
      <c r="DI83" s="63">
        <f t="shared" si="444"/>
        <v>130073.50999999998</v>
      </c>
      <c r="DJ83" s="63">
        <f t="shared" si="444"/>
        <v>228996.74000000005</v>
      </c>
      <c r="DK83" s="63">
        <f t="shared" si="444"/>
        <v>36900.900000000023</v>
      </c>
      <c r="DL83" s="90">
        <f t="shared" si="444"/>
        <v>113777.14000000013</v>
      </c>
      <c r="DM83" s="63">
        <f t="shared" si="444"/>
        <v>277236.10999999987</v>
      </c>
      <c r="DN83" s="63">
        <f t="shared" si="444"/>
        <v>118288.90000000037</v>
      </c>
      <c r="DO83" s="63">
        <f t="shared" si="444"/>
        <v>234661.71999999997</v>
      </c>
      <c r="DP83" s="63">
        <f t="shared" si="444"/>
        <v>40807.949999999837</v>
      </c>
      <c r="DQ83" s="63">
        <f t="shared" si="444"/>
        <v>14876.229999999981</v>
      </c>
      <c r="DR83" s="63">
        <f t="shared" si="444"/>
        <v>90266.920000000013</v>
      </c>
      <c r="DS83" s="63">
        <f t="shared" si="444"/>
        <v>18609.399999999994</v>
      </c>
      <c r="DT83" s="63">
        <f t="shared" si="445"/>
        <v>23890.859999999986</v>
      </c>
      <c r="DU83" s="63">
        <f t="shared" si="446"/>
        <v>26304.600000000006</v>
      </c>
      <c r="DV83" s="63">
        <f t="shared" si="446"/>
        <v>862.51000000000931</v>
      </c>
      <c r="DW83" s="63">
        <f t="shared" si="446"/>
        <v>120432.47999999998</v>
      </c>
      <c r="DX83" s="90">
        <f t="shared" si="446"/>
        <v>154713.40999999992</v>
      </c>
    </row>
    <row r="84" spans="1:128" x14ac:dyDescent="0.2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748480.95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1312705.8799999999</v>
      </c>
      <c r="BN84" s="245">
        <f>[2]Jun!$J$15+[2]Jun!$J$18+[2]Jun!$J$33+[2]Jun!$J$36+[2]Jun!$J$48</f>
        <v>972338.34</v>
      </c>
      <c r="BO84" s="245">
        <f>[2]Jul!$J$15+[2]Jul!$J$18+[2]Jul!$J$33+[2]Jul!$J$36+[2]Jul!$J$48</f>
        <v>931146.11</v>
      </c>
      <c r="BP84" s="245">
        <f>[2]Aug!$J$15+[2]Aug!$J$18+[2]Aug!$J$33+[2]Aug!$J$36+[2]Aug!$J$48</f>
        <v>861221.99</v>
      </c>
      <c r="BQ84" s="245">
        <f>[3]Sep!$J$15+[3]Sep!$J$18+[3]Sep!$J$33+[3]Sep!$J$36+[3]Sep!$J$48</f>
        <v>898549.41999999993</v>
      </c>
      <c r="BR84" s="245">
        <f>[4]Oct!$J$15+[4]Oct!$J$18+[4]Oct!$J$33+[4]Oct!$J$36+[4]Oct!$J$37+[4]Oct!$J$49</f>
        <v>1022593.1100000001</v>
      </c>
      <c r="BS84" s="245">
        <f>'[5]November 2024 Revenue Report'!$J$15+'[5]November 2024 Revenue Report'!$J$18+'[5]November 2024 Revenue Report'!$J$33+'[5]November 2024 Revenue Report'!$J$36+'[5]November 2024 Revenue Report'!$J$37+'[5]November 2024 Revenue Report'!$J$49</f>
        <v>1183571.55</v>
      </c>
      <c r="BT84" s="247">
        <f>[6]Dec!$J$15+[6]Dec!$J$18+[6]Dec!$J33+[6]Dec!$J$36+[6]Dec!$J$37+[6]Dec!$J$49</f>
        <v>1385425.13</v>
      </c>
      <c r="BU84" s="63">
        <f t="shared" si="437"/>
        <v>-11706.119999999995</v>
      </c>
      <c r="BV84" s="63">
        <f t="shared" si="437"/>
        <v>150344.51</v>
      </c>
      <c r="BW84" s="63">
        <f t="shared" si="437"/>
        <v>30150.060000000056</v>
      </c>
      <c r="BX84" s="63">
        <f t="shared" si="437"/>
        <v>-7220.609999999986</v>
      </c>
      <c r="BY84" s="63">
        <f t="shared" si="437"/>
        <v>-994.73000000009779</v>
      </c>
      <c r="BZ84" s="63">
        <f t="shared" si="437"/>
        <v>-75904.290000000037</v>
      </c>
      <c r="CA84" s="63">
        <f t="shared" si="437"/>
        <v>23930.090000000084</v>
      </c>
      <c r="CB84" s="201">
        <f t="shared" si="437"/>
        <v>104819.54000000004</v>
      </c>
      <c r="CC84" s="63">
        <f t="shared" si="437"/>
        <v>-44907.149999999674</v>
      </c>
      <c r="CD84" s="63">
        <f t="shared" si="437"/>
        <v>-70261.669999999693</v>
      </c>
      <c r="CE84" s="63">
        <f t="shared" si="438"/>
        <v>-133910.3899999999</v>
      </c>
      <c r="CF84" s="63">
        <f t="shared" si="438"/>
        <v>-158247.76000000024</v>
      </c>
      <c r="CG84" s="63">
        <f t="shared" si="438"/>
        <v>5496.5100000000093</v>
      </c>
      <c r="CH84" s="63">
        <f t="shared" si="438"/>
        <v>-135589.67000000004</v>
      </c>
      <c r="CI84" s="63">
        <f t="shared" si="438"/>
        <v>-64184.190000000061</v>
      </c>
      <c r="CJ84" s="63">
        <f t="shared" si="438"/>
        <v>-25080.580000000075</v>
      </c>
      <c r="CK84" s="63">
        <f t="shared" si="438"/>
        <v>-28596.790000000037</v>
      </c>
      <c r="CL84" s="63">
        <f t="shared" si="438"/>
        <v>30414.75</v>
      </c>
      <c r="CM84" s="63">
        <f t="shared" si="439"/>
        <v>10854.090000000084</v>
      </c>
      <c r="CN84" s="62">
        <f t="shared" si="440"/>
        <v>-125039.40999999992</v>
      </c>
      <c r="CO84" s="63">
        <f t="shared" si="441"/>
        <v>42324.679999999935</v>
      </c>
      <c r="CP84" s="63">
        <f t="shared" si="441"/>
        <v>9813.0399999998044</v>
      </c>
      <c r="CQ84" s="63">
        <f t="shared" si="441"/>
        <v>-388690.59000000008</v>
      </c>
      <c r="CR84" s="63">
        <f t="shared" si="441"/>
        <v>-255984.44999999995</v>
      </c>
      <c r="CS84" s="63">
        <f t="shared" si="441"/>
        <v>-117726.12000000011</v>
      </c>
      <c r="CT84" s="63">
        <f t="shared" si="441"/>
        <v>-179375.04000000004</v>
      </c>
      <c r="CU84" s="63">
        <f t="shared" si="441"/>
        <v>-194853.89</v>
      </c>
      <c r="CV84" s="63">
        <f t="shared" si="441"/>
        <v>-158863.79999999981</v>
      </c>
      <c r="CW84" s="63">
        <f t="shared" si="441"/>
        <v>-236493.62</v>
      </c>
      <c r="CX84" s="63">
        <f t="shared" si="441"/>
        <v>-222195.71999999997</v>
      </c>
      <c r="CY84" s="63">
        <f t="shared" si="442"/>
        <v>-218383.42999999993</v>
      </c>
      <c r="CZ84" s="62">
        <f t="shared" si="442"/>
        <v>20995.319999999832</v>
      </c>
      <c r="DA84" s="63">
        <f t="shared" si="442"/>
        <v>-164033.17000000016</v>
      </c>
      <c r="DB84" s="63">
        <f t="shared" si="442"/>
        <v>-253295.75</v>
      </c>
      <c r="DC84" s="63">
        <f t="shared" si="442"/>
        <v>202577.27000000002</v>
      </c>
      <c r="DD84" s="63">
        <f t="shared" si="442"/>
        <v>-92358.940000000177</v>
      </c>
      <c r="DE84" s="63">
        <f t="shared" si="442"/>
        <v>-183258.07000000007</v>
      </c>
      <c r="DF84" s="63">
        <f t="shared" si="442"/>
        <v>11019.260000000009</v>
      </c>
      <c r="DG84" s="63">
        <f t="shared" si="442"/>
        <v>110853.53000000003</v>
      </c>
      <c r="DH84" s="63">
        <f t="shared" si="443"/>
        <v>88146.509999999893</v>
      </c>
      <c r="DI84" s="63">
        <f t="shared" si="444"/>
        <v>334623.30000000005</v>
      </c>
      <c r="DJ84" s="63">
        <f t="shared" si="444"/>
        <v>243152.3899999999</v>
      </c>
      <c r="DK84" s="63">
        <f t="shared" si="444"/>
        <v>186473.71999999997</v>
      </c>
      <c r="DL84" s="90">
        <f t="shared" si="444"/>
        <v>-105648.35999999987</v>
      </c>
      <c r="DM84" s="63">
        <f t="shared" si="444"/>
        <v>110584.76000000001</v>
      </c>
      <c r="DN84" s="63">
        <f t="shared" si="444"/>
        <v>-180745.18999999971</v>
      </c>
      <c r="DO84" s="63">
        <f t="shared" si="444"/>
        <v>20813.790000000037</v>
      </c>
      <c r="DP84" s="63">
        <f t="shared" si="444"/>
        <v>139431.24000000022</v>
      </c>
      <c r="DQ84" s="63">
        <f t="shared" si="444"/>
        <v>-43459.759999999776</v>
      </c>
      <c r="DR84" s="63">
        <f t="shared" si="444"/>
        <v>37586.110000000102</v>
      </c>
      <c r="DS84" s="63">
        <f t="shared" si="444"/>
        <v>-21035.099999999977</v>
      </c>
      <c r="DT84" s="63">
        <f t="shared" si="445"/>
        <v>6026.9300000000512</v>
      </c>
      <c r="DU84" s="63">
        <f t="shared" si="446"/>
        <v>-150068.46999999997</v>
      </c>
      <c r="DV84" s="63">
        <f t="shared" si="446"/>
        <v>-68668.070000000065</v>
      </c>
      <c r="DW84" s="63">
        <f t="shared" si="446"/>
        <v>39553.60999999987</v>
      </c>
      <c r="DX84" s="90">
        <f t="shared" si="446"/>
        <v>164163.49</v>
      </c>
    </row>
    <row r="85" spans="1:128" x14ac:dyDescent="0.2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7">SUM(E80:E84)</f>
        <v>5031671.87</v>
      </c>
      <c r="F85" s="72">
        <f t="shared" si="447"/>
        <v>3007348.08</v>
      </c>
      <c r="G85" s="72">
        <f t="shared" si="447"/>
        <v>2212385.88</v>
      </c>
      <c r="H85" s="72">
        <f t="shared" si="447"/>
        <v>2120079</v>
      </c>
      <c r="I85" s="72">
        <f t="shared" si="447"/>
        <v>2268240.35</v>
      </c>
      <c r="J85" s="72">
        <f t="shared" si="447"/>
        <v>2803822.3500000006</v>
      </c>
      <c r="K85" s="72">
        <f t="shared" si="447"/>
        <v>6128617.5800000001</v>
      </c>
      <c r="L85" s="72">
        <f t="shared" si="447"/>
        <v>10182385.310000002</v>
      </c>
      <c r="M85" s="72">
        <f t="shared" si="447"/>
        <v>12245293.309999999</v>
      </c>
      <c r="N85" s="81">
        <f t="shared" ref="N85" si="448">SUM(N80:N84)</f>
        <v>11877226.43</v>
      </c>
      <c r="O85" s="72">
        <f t="shared" ref="O85" si="449">SUM(O80:O84)</f>
        <v>9197952.1999999993</v>
      </c>
      <c r="P85" s="72">
        <f t="shared" si="447"/>
        <v>7528917.5699999994</v>
      </c>
      <c r="Q85" s="72">
        <f t="shared" si="447"/>
        <v>5583531.8900000006</v>
      </c>
      <c r="R85" s="72">
        <f t="shared" si="447"/>
        <v>2491376</v>
      </c>
      <c r="S85" s="72">
        <f t="shared" si="447"/>
        <v>2121852.6399999997</v>
      </c>
      <c r="T85" s="72">
        <f t="shared" si="447"/>
        <v>2024902.9000000001</v>
      </c>
      <c r="U85" s="72">
        <f t="shared" si="447"/>
        <v>2220423.38</v>
      </c>
      <c r="V85" s="72">
        <f t="shared" ref="V85" si="450">SUM(V80:V84)</f>
        <v>3112866.86</v>
      </c>
      <c r="W85" s="72">
        <f t="shared" ref="W85:X85" si="451">SUM(W80:W84)</f>
        <v>5643881.2999999998</v>
      </c>
      <c r="X85" s="152">
        <f t="shared" si="451"/>
        <v>8778559.1799999997</v>
      </c>
      <c r="Y85" s="72">
        <f t="shared" ref="Y85:AB85" si="452">SUM(Y80:Y84)</f>
        <v>12923021.410000002</v>
      </c>
      <c r="Z85" s="72">
        <f t="shared" si="452"/>
        <v>13206685.720000003</v>
      </c>
      <c r="AA85" s="72">
        <f t="shared" si="452"/>
        <v>10776573.16</v>
      </c>
      <c r="AB85" s="72">
        <f t="shared" si="452"/>
        <v>8122639.6899999995</v>
      </c>
      <c r="AC85" s="72">
        <f t="shared" ref="AC85" si="453">SUM(AC80:AC84)</f>
        <v>4988071.8899999997</v>
      </c>
      <c r="AD85" s="72">
        <f t="shared" ref="AD85:AF85" si="454">SUM(AD80:AD84)</f>
        <v>2853593.22</v>
      </c>
      <c r="AE85" s="72">
        <f t="shared" si="454"/>
        <v>2422378.19</v>
      </c>
      <c r="AF85" s="72">
        <f t="shared" si="454"/>
        <v>2246840.98</v>
      </c>
      <c r="AG85" s="72">
        <f t="shared" ref="AG85:AI85" si="455">SUM(AG80:AG84)</f>
        <v>2449436.1800000002</v>
      </c>
      <c r="AH85" s="72">
        <f t="shared" si="455"/>
        <v>3140286.98</v>
      </c>
      <c r="AI85" s="72">
        <f t="shared" si="455"/>
        <v>6030095.7000000002</v>
      </c>
      <c r="AJ85" s="152">
        <f t="shared" ref="AJ85" si="456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7">SUM(AW80:AW84)</f>
        <v>15826775.299999999</v>
      </c>
      <c r="AX85" s="72">
        <f t="shared" si="457"/>
        <v>15145415.879999999</v>
      </c>
      <c r="AY85" s="72">
        <f t="shared" si="457"/>
        <v>12423601.690000001</v>
      </c>
      <c r="AZ85" s="72">
        <f t="shared" si="457"/>
        <v>10497150.639999999</v>
      </c>
      <c r="BA85" s="72">
        <f t="shared" si="457"/>
        <v>5409706.0099999998</v>
      </c>
      <c r="BB85" s="72">
        <f t="shared" si="457"/>
        <v>3502701.54</v>
      </c>
      <c r="BC85" s="72">
        <f>SUM(BC80:BC84)</f>
        <v>2539445.29</v>
      </c>
      <c r="BD85" s="72">
        <f t="shared" si="457"/>
        <v>2217053.94</v>
      </c>
      <c r="BE85" s="72">
        <f t="shared" si="457"/>
        <v>2284651.33</v>
      </c>
      <c r="BF85" s="72">
        <f t="shared" si="457"/>
        <v>3076170.4400000004</v>
      </c>
      <c r="BG85" s="72">
        <f t="shared" si="457"/>
        <v>6530911.4300000006</v>
      </c>
      <c r="BH85" s="152">
        <f t="shared" si="457"/>
        <v>11282290.469999999</v>
      </c>
      <c r="BI85" s="72">
        <f t="shared" ref="BI85:BN85" si="458">SUM(BI80:BI84)</f>
        <v>13018838.100000001</v>
      </c>
      <c r="BJ85" s="72">
        <f t="shared" si="458"/>
        <v>14803554.369999997</v>
      </c>
      <c r="BK85" s="72">
        <f t="shared" si="458"/>
        <v>11231331.219999999</v>
      </c>
      <c r="BL85" s="72">
        <f t="shared" si="458"/>
        <v>10235737.48</v>
      </c>
      <c r="BM85" s="72">
        <f t="shared" si="458"/>
        <v>5763799.4899999993</v>
      </c>
      <c r="BN85" s="72">
        <f t="shared" si="458"/>
        <v>2863523.79</v>
      </c>
      <c r="BO85" s="72">
        <f>SUM(BO80:BO84)</f>
        <v>2331010.6799999997</v>
      </c>
      <c r="BP85" s="72">
        <f t="shared" ref="BP85:BT85" si="459">SUM(BP80:BP84)</f>
        <v>2130728.87</v>
      </c>
      <c r="BQ85" s="72">
        <f t="shared" si="459"/>
        <v>2284040.67</v>
      </c>
      <c r="BR85" s="72">
        <f t="shared" si="459"/>
        <v>2922371.12</v>
      </c>
      <c r="BS85" s="72">
        <f t="shared" si="459"/>
        <v>6013902.6299999999</v>
      </c>
      <c r="BT85" s="72">
        <f t="shared" si="459"/>
        <v>11120488.789999999</v>
      </c>
      <c r="BU85" s="72">
        <f t="shared" si="447"/>
        <v>-551860.02000000083</v>
      </c>
      <c r="BV85" s="72">
        <f t="shared" si="447"/>
        <v>515972.08000000025</v>
      </c>
      <c r="BW85" s="72">
        <f t="shared" si="447"/>
        <v>90533.240000000224</v>
      </c>
      <c r="BX85" s="72">
        <f t="shared" si="447"/>
        <v>95176.100000000064</v>
      </c>
      <c r="BY85" s="72">
        <f t="shared" si="447"/>
        <v>47816.97</v>
      </c>
      <c r="BZ85" s="72">
        <f t="shared" ref="BZ85:CA85" si="460">SUM(BZ80:BZ84)</f>
        <v>-309044.50999999966</v>
      </c>
      <c r="CA85" s="72">
        <f t="shared" si="460"/>
        <v>484736.28000000026</v>
      </c>
      <c r="CB85" s="155">
        <f t="shared" ref="CB85:CC85" si="461">SUM(CB80:CB84)</f>
        <v>1403826.1300000034</v>
      </c>
      <c r="CC85" s="72">
        <f t="shared" si="461"/>
        <v>-677728.10000000079</v>
      </c>
      <c r="CD85" s="72">
        <f t="shared" ref="CD85:CE85" si="462">SUM(CD80:CD84)</f>
        <v>-1329459.2900000005</v>
      </c>
      <c r="CE85" s="72">
        <f t="shared" si="462"/>
        <v>-1578620.9600000004</v>
      </c>
      <c r="CF85" s="72">
        <f t="shared" ref="CF85:CG85" si="463">SUM(CF80:CF84)</f>
        <v>-593722.11999999941</v>
      </c>
      <c r="CG85" s="72">
        <f t="shared" si="463"/>
        <v>595460.00000000023</v>
      </c>
      <c r="CH85" s="72">
        <f t="shared" ref="CH85:CI85" si="464">SUM(CH80:CH84)</f>
        <v>-362217.22000000026</v>
      </c>
      <c r="CI85" s="72">
        <f t="shared" si="464"/>
        <v>-300525.55000000028</v>
      </c>
      <c r="CJ85" s="72">
        <f t="shared" ref="CJ85:CK85" si="465">SUM(CJ80:CJ84)</f>
        <v>-221938.07999999996</v>
      </c>
      <c r="CK85" s="72">
        <f t="shared" si="465"/>
        <v>-229012.79999999993</v>
      </c>
      <c r="CL85" s="72">
        <f t="shared" ref="CL85" si="466">SUM(CL80:CL84)</f>
        <v>-27420.120000000054</v>
      </c>
      <c r="CM85" s="72">
        <f t="shared" ref="CM85:CO85" si="467">SUM(CM80:CM84)</f>
        <v>-386214.40000000014</v>
      </c>
      <c r="CN85" s="71">
        <f t="shared" si="467"/>
        <v>-2520492.62</v>
      </c>
      <c r="CO85" s="72">
        <f t="shared" si="467"/>
        <v>-1371383.7299999997</v>
      </c>
      <c r="CP85" s="72">
        <f t="shared" ref="CP85:CQ85" si="468">SUM(CP80:CP84)</f>
        <v>-2553099.7999999989</v>
      </c>
      <c r="CQ85" s="72">
        <f t="shared" si="468"/>
        <v>-2946135.62</v>
      </c>
      <c r="CR85" s="72">
        <f t="shared" ref="CR85:CS85" si="469">SUM(CR80:CR84)</f>
        <v>-2414130.6500000022</v>
      </c>
      <c r="CS85" s="72">
        <f t="shared" si="469"/>
        <v>-681185.82000000018</v>
      </c>
      <c r="CT85" s="72">
        <f t="shared" ref="CT85:CU85" si="470">SUM(CT80:CT84)</f>
        <v>-512061.24000000017</v>
      </c>
      <c r="CU85" s="72">
        <f t="shared" si="470"/>
        <v>-887081.68999999971</v>
      </c>
      <c r="CV85" s="72">
        <f t="shared" ref="CV85:CW85" si="471">SUM(CV80:CV84)</f>
        <v>-561976.39999999991</v>
      </c>
      <c r="CW85" s="72">
        <f t="shared" si="471"/>
        <v>-830491.6799999997</v>
      </c>
      <c r="CX85" s="72">
        <f t="shared" ref="CX85:CY85" si="472">SUM(CX80:CX84)</f>
        <v>-1857973.4300000002</v>
      </c>
      <c r="CY85" s="72">
        <f t="shared" si="472"/>
        <v>-1010488.6100000001</v>
      </c>
      <c r="CZ85" s="71">
        <f t="shared" ref="CZ85:DA85" si="473">SUM(CZ80:CZ84)</f>
        <v>-691348.88000000129</v>
      </c>
      <c r="DA85" s="72">
        <f t="shared" si="473"/>
        <v>-1532370.1599999992</v>
      </c>
      <c r="DB85" s="72">
        <f t="shared" ref="DB85:DC85" si="474">SUM(DB80:DB84)</f>
        <v>614369.6399999985</v>
      </c>
      <c r="DC85" s="72">
        <f t="shared" si="474"/>
        <v>1299107.0899999999</v>
      </c>
      <c r="DD85" s="72">
        <f t="shared" ref="DD85:DE85" si="475">SUM(DD80:DD84)</f>
        <v>39619.700000001001</v>
      </c>
      <c r="DE85" s="72">
        <f t="shared" si="475"/>
        <v>259551.6999999996</v>
      </c>
      <c r="DF85" s="72">
        <f t="shared" ref="DF85:DG85" si="476">SUM(DF80:DF84)</f>
        <v>-137047.07999999961</v>
      </c>
      <c r="DG85" s="72">
        <f t="shared" si="476"/>
        <v>770014.58999999985</v>
      </c>
      <c r="DH85" s="72">
        <f t="shared" ref="DH85:DI85" si="477">SUM(DH80:DH84)</f>
        <v>591763.43999999983</v>
      </c>
      <c r="DI85" s="72">
        <f t="shared" si="477"/>
        <v>995276.52999999991</v>
      </c>
      <c r="DJ85" s="72">
        <f t="shared" ref="DJ85:DK85" si="478">SUM(DJ80:DJ84)</f>
        <v>1922089.97</v>
      </c>
      <c r="DK85" s="72">
        <f t="shared" si="478"/>
        <v>509672.88000000035</v>
      </c>
      <c r="DL85" s="81">
        <f t="shared" ref="DL85:DW85" si="479">SUM(DL80:DL84)</f>
        <v>708110.21000000066</v>
      </c>
      <c r="DM85" s="72">
        <f t="shared" si="479"/>
        <v>2807937.1999999993</v>
      </c>
      <c r="DN85" s="72">
        <f t="shared" si="479"/>
        <v>341861.51000000164</v>
      </c>
      <c r="DO85" s="72">
        <f t="shared" si="479"/>
        <v>1192270.4700000002</v>
      </c>
      <c r="DP85" s="72">
        <f t="shared" si="479"/>
        <v>261413.15999999992</v>
      </c>
      <c r="DQ85" s="72">
        <f t="shared" si="479"/>
        <v>-354093.47999999928</v>
      </c>
      <c r="DR85" s="72">
        <f t="shared" si="479"/>
        <v>639177.75</v>
      </c>
      <c r="DS85" s="72">
        <f t="shared" si="479"/>
        <v>208434.60999999993</v>
      </c>
      <c r="DT85" s="72">
        <f t="shared" si="479"/>
        <v>86325.070000000109</v>
      </c>
      <c r="DU85" s="72">
        <f t="shared" si="479"/>
        <v>610.66000000000349</v>
      </c>
      <c r="DV85" s="72">
        <f t="shared" si="479"/>
        <v>153799.31999999977</v>
      </c>
      <c r="DW85" s="72">
        <f t="shared" si="479"/>
        <v>517008.79999999976</v>
      </c>
      <c r="DX85" s="81">
        <f t="shared" ref="DX85" si="480">SUM(DX80:DX84)</f>
        <v>161801.67999999935</v>
      </c>
    </row>
    <row r="86" spans="1:128" x14ac:dyDescent="0.2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2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81">E87-Q87</f>
        <v>0</v>
      </c>
      <c r="BV87" s="67">
        <f t="shared" si="481"/>
        <v>0</v>
      </c>
      <c r="BW87" s="67">
        <f t="shared" si="481"/>
        <v>0</v>
      </c>
      <c r="BX87" s="67">
        <f t="shared" si="481"/>
        <v>0</v>
      </c>
      <c r="BY87" s="67">
        <f t="shared" si="481"/>
        <v>0</v>
      </c>
      <c r="BZ87" s="67">
        <f t="shared" si="481"/>
        <v>0</v>
      </c>
      <c r="CA87" s="67">
        <f t="shared" si="481"/>
        <v>0</v>
      </c>
      <c r="CB87" s="215">
        <f t="shared" si="481"/>
        <v>0</v>
      </c>
      <c r="CC87" s="67">
        <f t="shared" si="481"/>
        <v>0</v>
      </c>
      <c r="CD87" s="67">
        <f t="shared" si="481"/>
        <v>0</v>
      </c>
      <c r="CE87" s="67">
        <f t="shared" ref="CE87:CL91" si="482">O87-AA87</f>
        <v>0</v>
      </c>
      <c r="CF87" s="67">
        <f t="shared" si="482"/>
        <v>0</v>
      </c>
      <c r="CG87" s="67">
        <f t="shared" si="482"/>
        <v>0</v>
      </c>
      <c r="CH87" s="67">
        <f t="shared" si="482"/>
        <v>0</v>
      </c>
      <c r="CI87" s="67">
        <f t="shared" si="482"/>
        <v>0</v>
      </c>
      <c r="CJ87" s="67">
        <f t="shared" si="482"/>
        <v>0</v>
      </c>
      <c r="CK87" s="67">
        <f t="shared" si="482"/>
        <v>0</v>
      </c>
      <c r="CL87" s="67">
        <f t="shared" si="482"/>
        <v>0</v>
      </c>
      <c r="CM87" s="67">
        <f t="shared" ref="CM87:CM91" si="483">W87-AI87</f>
        <v>0</v>
      </c>
      <c r="CN87" s="66">
        <f t="shared" ref="CN87:CN91" si="484">X87-AJ87</f>
        <v>0</v>
      </c>
      <c r="CO87" s="67">
        <f t="shared" ref="CO87:CX91" si="485">Y87-AK87</f>
        <v>0</v>
      </c>
      <c r="CP87" s="67">
        <f t="shared" si="485"/>
        <v>0</v>
      </c>
      <c r="CQ87" s="67">
        <f t="shared" si="485"/>
        <v>0</v>
      </c>
      <c r="CR87" s="67">
        <f t="shared" si="485"/>
        <v>0</v>
      </c>
      <c r="CS87" s="67">
        <f t="shared" si="485"/>
        <v>0</v>
      </c>
      <c r="CT87" s="67">
        <f t="shared" si="485"/>
        <v>0</v>
      </c>
      <c r="CU87" s="67">
        <f t="shared" si="485"/>
        <v>0</v>
      </c>
      <c r="CV87" s="67">
        <f t="shared" si="485"/>
        <v>0</v>
      </c>
      <c r="CW87" s="67">
        <f t="shared" si="485"/>
        <v>0</v>
      </c>
      <c r="CX87" s="67">
        <f t="shared" si="485"/>
        <v>0</v>
      </c>
      <c r="CY87" s="67">
        <f t="shared" ref="CY87:DG91" si="486">AI87-AU87</f>
        <v>0</v>
      </c>
      <c r="CZ87" s="66">
        <f t="shared" si="486"/>
        <v>0</v>
      </c>
      <c r="DA87" s="67">
        <f t="shared" si="486"/>
        <v>0</v>
      </c>
      <c r="DB87" s="67">
        <f t="shared" si="486"/>
        <v>0</v>
      </c>
      <c r="DC87" s="67">
        <f t="shared" si="486"/>
        <v>0</v>
      </c>
      <c r="DD87" s="67">
        <f t="shared" si="486"/>
        <v>0</v>
      </c>
      <c r="DE87" s="67">
        <f t="shared" si="486"/>
        <v>0</v>
      </c>
      <c r="DF87" s="67">
        <f t="shared" si="486"/>
        <v>0</v>
      </c>
      <c r="DG87" s="67">
        <f t="shared" si="486"/>
        <v>0</v>
      </c>
      <c r="DH87" s="67">
        <f t="shared" ref="DH87:DH91" si="487">AR87-BD87</f>
        <v>0</v>
      </c>
      <c r="DI87" s="67">
        <f t="shared" ref="DI87:DS91" si="488">AS87-BE87</f>
        <v>0</v>
      </c>
      <c r="DJ87" s="67">
        <f t="shared" si="488"/>
        <v>0</v>
      </c>
      <c r="DK87" s="67">
        <f t="shared" si="488"/>
        <v>0</v>
      </c>
      <c r="DL87" s="140">
        <f t="shared" si="488"/>
        <v>0</v>
      </c>
      <c r="DM87" s="67">
        <f t="shared" si="488"/>
        <v>0</v>
      </c>
      <c r="DN87" s="67">
        <f t="shared" si="488"/>
        <v>0</v>
      </c>
      <c r="DO87" s="67">
        <f t="shared" si="488"/>
        <v>0</v>
      </c>
      <c r="DP87" s="67">
        <f t="shared" si="488"/>
        <v>0</v>
      </c>
      <c r="DQ87" s="67">
        <f t="shared" si="488"/>
        <v>0</v>
      </c>
      <c r="DR87" s="67">
        <f t="shared" si="488"/>
        <v>0</v>
      </c>
      <c r="DS87" s="67">
        <f t="shared" si="488"/>
        <v>0</v>
      </c>
      <c r="DT87" s="67">
        <f t="shared" ref="DT87:DT91" si="489">BD87-BP87</f>
        <v>0</v>
      </c>
      <c r="DU87" s="67">
        <f t="shared" ref="DU87:DX91" si="490">BE87-BQ87</f>
        <v>0</v>
      </c>
      <c r="DV87" s="67">
        <f t="shared" si="490"/>
        <v>0</v>
      </c>
      <c r="DW87" s="67">
        <f t="shared" si="490"/>
        <v>0</v>
      </c>
      <c r="DX87" s="140">
        <f t="shared" si="490"/>
        <v>0</v>
      </c>
    </row>
    <row r="88" spans="1:128" x14ac:dyDescent="0.2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81"/>
        <v>0</v>
      </c>
      <c r="BV88" s="67">
        <f t="shared" si="481"/>
        <v>0</v>
      </c>
      <c r="BW88" s="67">
        <f t="shared" si="481"/>
        <v>0</v>
      </c>
      <c r="BX88" s="67">
        <f t="shared" si="481"/>
        <v>0</v>
      </c>
      <c r="BY88" s="67">
        <f t="shared" si="481"/>
        <v>0</v>
      </c>
      <c r="BZ88" s="67">
        <f t="shared" si="481"/>
        <v>0</v>
      </c>
      <c r="CA88" s="67">
        <f t="shared" si="481"/>
        <v>0</v>
      </c>
      <c r="CB88" s="215">
        <f t="shared" si="481"/>
        <v>0</v>
      </c>
      <c r="CC88" s="67">
        <f t="shared" si="481"/>
        <v>0</v>
      </c>
      <c r="CD88" s="67">
        <f t="shared" si="481"/>
        <v>0</v>
      </c>
      <c r="CE88" s="67">
        <f t="shared" si="482"/>
        <v>0</v>
      </c>
      <c r="CF88" s="67">
        <f t="shared" si="482"/>
        <v>0</v>
      </c>
      <c r="CG88" s="67">
        <f t="shared" si="482"/>
        <v>0</v>
      </c>
      <c r="CH88" s="67">
        <f t="shared" si="482"/>
        <v>0</v>
      </c>
      <c r="CI88" s="67">
        <f t="shared" si="482"/>
        <v>0</v>
      </c>
      <c r="CJ88" s="67">
        <f t="shared" si="482"/>
        <v>0</v>
      </c>
      <c r="CK88" s="67">
        <f t="shared" si="482"/>
        <v>0</v>
      </c>
      <c r="CL88" s="67">
        <f t="shared" si="482"/>
        <v>0</v>
      </c>
      <c r="CM88" s="67">
        <f t="shared" si="483"/>
        <v>0</v>
      </c>
      <c r="CN88" s="66">
        <f t="shared" si="484"/>
        <v>0</v>
      </c>
      <c r="CO88" s="67">
        <f t="shared" si="485"/>
        <v>0</v>
      </c>
      <c r="CP88" s="67">
        <f t="shared" si="485"/>
        <v>0</v>
      </c>
      <c r="CQ88" s="67">
        <f t="shared" si="485"/>
        <v>0</v>
      </c>
      <c r="CR88" s="67">
        <f t="shared" si="485"/>
        <v>0</v>
      </c>
      <c r="CS88" s="67">
        <f t="shared" si="485"/>
        <v>0</v>
      </c>
      <c r="CT88" s="67">
        <f t="shared" si="485"/>
        <v>0</v>
      </c>
      <c r="CU88" s="67">
        <f t="shared" si="485"/>
        <v>0</v>
      </c>
      <c r="CV88" s="67">
        <f t="shared" si="485"/>
        <v>0</v>
      </c>
      <c r="CW88" s="67">
        <f t="shared" si="485"/>
        <v>0</v>
      </c>
      <c r="CX88" s="67">
        <f t="shared" si="485"/>
        <v>0</v>
      </c>
      <c r="CY88" s="67">
        <f t="shared" si="486"/>
        <v>0</v>
      </c>
      <c r="CZ88" s="66">
        <f t="shared" si="486"/>
        <v>0</v>
      </c>
      <c r="DA88" s="67">
        <f t="shared" si="486"/>
        <v>0</v>
      </c>
      <c r="DB88" s="67">
        <f t="shared" si="486"/>
        <v>0</v>
      </c>
      <c r="DC88" s="67">
        <f t="shared" si="486"/>
        <v>0</v>
      </c>
      <c r="DD88" s="67">
        <f t="shared" si="486"/>
        <v>0</v>
      </c>
      <c r="DE88" s="67">
        <f t="shared" si="486"/>
        <v>0</v>
      </c>
      <c r="DF88" s="67">
        <f t="shared" si="486"/>
        <v>0</v>
      </c>
      <c r="DG88" s="67">
        <f t="shared" si="486"/>
        <v>0</v>
      </c>
      <c r="DH88" s="67">
        <f t="shared" si="487"/>
        <v>0</v>
      </c>
      <c r="DI88" s="67">
        <f t="shared" si="488"/>
        <v>0</v>
      </c>
      <c r="DJ88" s="67">
        <f t="shared" si="488"/>
        <v>0</v>
      </c>
      <c r="DK88" s="67">
        <f t="shared" si="488"/>
        <v>0</v>
      </c>
      <c r="DL88" s="140">
        <f t="shared" si="488"/>
        <v>0</v>
      </c>
      <c r="DM88" s="67">
        <f t="shared" si="488"/>
        <v>0</v>
      </c>
      <c r="DN88" s="67">
        <f t="shared" si="488"/>
        <v>0</v>
      </c>
      <c r="DO88" s="67">
        <f t="shared" si="488"/>
        <v>0</v>
      </c>
      <c r="DP88" s="67">
        <f t="shared" si="488"/>
        <v>0</v>
      </c>
      <c r="DQ88" s="67">
        <f t="shared" si="488"/>
        <v>0</v>
      </c>
      <c r="DR88" s="67">
        <f t="shared" si="488"/>
        <v>0</v>
      </c>
      <c r="DS88" s="67">
        <f t="shared" si="488"/>
        <v>0</v>
      </c>
      <c r="DT88" s="67">
        <f t="shared" si="489"/>
        <v>0</v>
      </c>
      <c r="DU88" s="67">
        <f t="shared" si="490"/>
        <v>0</v>
      </c>
      <c r="DV88" s="67">
        <f t="shared" si="490"/>
        <v>0</v>
      </c>
      <c r="DW88" s="67">
        <f t="shared" si="490"/>
        <v>0</v>
      </c>
      <c r="DX88" s="140">
        <f t="shared" si="490"/>
        <v>0</v>
      </c>
    </row>
    <row r="89" spans="1:128" x14ac:dyDescent="0.2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81"/>
        <v>0</v>
      </c>
      <c r="BV89" s="67">
        <f t="shared" si="481"/>
        <v>0</v>
      </c>
      <c r="BW89" s="67">
        <f t="shared" si="481"/>
        <v>0</v>
      </c>
      <c r="BX89" s="67">
        <f t="shared" si="481"/>
        <v>0</v>
      </c>
      <c r="BY89" s="67">
        <f t="shared" si="481"/>
        <v>0</v>
      </c>
      <c r="BZ89" s="67">
        <f t="shared" si="481"/>
        <v>0</v>
      </c>
      <c r="CA89" s="67">
        <f t="shared" si="481"/>
        <v>0</v>
      </c>
      <c r="CB89" s="215">
        <f t="shared" si="481"/>
        <v>0</v>
      </c>
      <c r="CC89" s="67">
        <f t="shared" si="481"/>
        <v>0</v>
      </c>
      <c r="CD89" s="67">
        <f t="shared" si="481"/>
        <v>0</v>
      </c>
      <c r="CE89" s="67">
        <f t="shared" si="482"/>
        <v>0</v>
      </c>
      <c r="CF89" s="67">
        <f t="shared" si="482"/>
        <v>0</v>
      </c>
      <c r="CG89" s="67">
        <f t="shared" si="482"/>
        <v>0</v>
      </c>
      <c r="CH89" s="67">
        <f t="shared" si="482"/>
        <v>0</v>
      </c>
      <c r="CI89" s="67">
        <f t="shared" si="482"/>
        <v>0</v>
      </c>
      <c r="CJ89" s="67">
        <f t="shared" si="482"/>
        <v>0</v>
      </c>
      <c r="CK89" s="67">
        <f t="shared" si="482"/>
        <v>0</v>
      </c>
      <c r="CL89" s="67">
        <f t="shared" si="482"/>
        <v>0</v>
      </c>
      <c r="CM89" s="67">
        <f t="shared" si="483"/>
        <v>0</v>
      </c>
      <c r="CN89" s="66">
        <f t="shared" si="484"/>
        <v>0</v>
      </c>
      <c r="CO89" s="67">
        <f t="shared" si="485"/>
        <v>0</v>
      </c>
      <c r="CP89" s="67">
        <f t="shared" si="485"/>
        <v>0</v>
      </c>
      <c r="CQ89" s="67">
        <f t="shared" si="485"/>
        <v>0</v>
      </c>
      <c r="CR89" s="67">
        <f t="shared" si="485"/>
        <v>0</v>
      </c>
      <c r="CS89" s="67">
        <f t="shared" si="485"/>
        <v>0</v>
      </c>
      <c r="CT89" s="67">
        <f t="shared" si="485"/>
        <v>0</v>
      </c>
      <c r="CU89" s="67">
        <f t="shared" si="485"/>
        <v>0</v>
      </c>
      <c r="CV89" s="67">
        <f t="shared" si="485"/>
        <v>0</v>
      </c>
      <c r="CW89" s="67">
        <f t="shared" si="485"/>
        <v>0</v>
      </c>
      <c r="CX89" s="67">
        <f t="shared" si="485"/>
        <v>0</v>
      </c>
      <c r="CY89" s="67">
        <f t="shared" si="486"/>
        <v>0</v>
      </c>
      <c r="CZ89" s="66">
        <f t="shared" si="486"/>
        <v>0</v>
      </c>
      <c r="DA89" s="67">
        <f t="shared" si="486"/>
        <v>0</v>
      </c>
      <c r="DB89" s="67">
        <f t="shared" si="486"/>
        <v>0</v>
      </c>
      <c r="DC89" s="67">
        <f t="shared" si="486"/>
        <v>0</v>
      </c>
      <c r="DD89" s="67">
        <f t="shared" si="486"/>
        <v>0</v>
      </c>
      <c r="DE89" s="67">
        <f t="shared" si="486"/>
        <v>0</v>
      </c>
      <c r="DF89" s="67">
        <f t="shared" si="486"/>
        <v>0</v>
      </c>
      <c r="DG89" s="67">
        <f t="shared" si="486"/>
        <v>0</v>
      </c>
      <c r="DH89" s="67">
        <f t="shared" si="487"/>
        <v>0</v>
      </c>
      <c r="DI89" s="67">
        <f t="shared" si="488"/>
        <v>0</v>
      </c>
      <c r="DJ89" s="67">
        <f t="shared" si="488"/>
        <v>0</v>
      </c>
      <c r="DK89" s="67">
        <f t="shared" si="488"/>
        <v>0</v>
      </c>
      <c r="DL89" s="140">
        <f t="shared" si="488"/>
        <v>0</v>
      </c>
      <c r="DM89" s="67">
        <f t="shared" si="488"/>
        <v>0</v>
      </c>
      <c r="DN89" s="67">
        <f t="shared" si="488"/>
        <v>0</v>
      </c>
      <c r="DO89" s="67">
        <f t="shared" si="488"/>
        <v>0</v>
      </c>
      <c r="DP89" s="67">
        <f t="shared" si="488"/>
        <v>0</v>
      </c>
      <c r="DQ89" s="67">
        <f t="shared" si="488"/>
        <v>0</v>
      </c>
      <c r="DR89" s="67">
        <f t="shared" si="488"/>
        <v>0</v>
      </c>
      <c r="DS89" s="67">
        <f t="shared" si="488"/>
        <v>0</v>
      </c>
      <c r="DT89" s="67">
        <f t="shared" si="489"/>
        <v>0</v>
      </c>
      <c r="DU89" s="67">
        <f t="shared" si="490"/>
        <v>0</v>
      </c>
      <c r="DV89" s="67">
        <f t="shared" si="490"/>
        <v>0</v>
      </c>
      <c r="DW89" s="67">
        <f t="shared" si="490"/>
        <v>0</v>
      </c>
      <c r="DX89" s="140">
        <f t="shared" si="490"/>
        <v>0</v>
      </c>
    </row>
    <row r="90" spans="1:128" x14ac:dyDescent="0.2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81"/>
        <v>0</v>
      </c>
      <c r="BV90" s="67">
        <f t="shared" si="481"/>
        <v>0</v>
      </c>
      <c r="BW90" s="67">
        <f t="shared" si="481"/>
        <v>0</v>
      </c>
      <c r="BX90" s="67">
        <f t="shared" si="481"/>
        <v>0</v>
      </c>
      <c r="BY90" s="67">
        <f t="shared" si="481"/>
        <v>0</v>
      </c>
      <c r="BZ90" s="67">
        <f t="shared" si="481"/>
        <v>0</v>
      </c>
      <c r="CA90" s="67">
        <f t="shared" si="481"/>
        <v>0</v>
      </c>
      <c r="CB90" s="215">
        <f t="shared" si="481"/>
        <v>0</v>
      </c>
      <c r="CC90" s="67">
        <f t="shared" si="481"/>
        <v>0</v>
      </c>
      <c r="CD90" s="67">
        <f t="shared" si="481"/>
        <v>0</v>
      </c>
      <c r="CE90" s="67">
        <f t="shared" si="482"/>
        <v>0</v>
      </c>
      <c r="CF90" s="67">
        <f t="shared" si="482"/>
        <v>0</v>
      </c>
      <c r="CG90" s="67">
        <f t="shared" si="482"/>
        <v>0</v>
      </c>
      <c r="CH90" s="67">
        <f t="shared" si="482"/>
        <v>0</v>
      </c>
      <c r="CI90" s="67">
        <f t="shared" si="482"/>
        <v>0</v>
      </c>
      <c r="CJ90" s="67">
        <f t="shared" si="482"/>
        <v>0</v>
      </c>
      <c r="CK90" s="67">
        <f t="shared" si="482"/>
        <v>0</v>
      </c>
      <c r="CL90" s="67">
        <f t="shared" si="482"/>
        <v>0</v>
      </c>
      <c r="CM90" s="67">
        <f t="shared" si="483"/>
        <v>0</v>
      </c>
      <c r="CN90" s="66">
        <f t="shared" si="484"/>
        <v>0</v>
      </c>
      <c r="CO90" s="67">
        <f t="shared" si="485"/>
        <v>0</v>
      </c>
      <c r="CP90" s="67">
        <f t="shared" si="485"/>
        <v>0</v>
      </c>
      <c r="CQ90" s="67">
        <f t="shared" si="485"/>
        <v>0</v>
      </c>
      <c r="CR90" s="67">
        <f t="shared" si="485"/>
        <v>0</v>
      </c>
      <c r="CS90" s="67">
        <f t="shared" si="485"/>
        <v>0</v>
      </c>
      <c r="CT90" s="67">
        <f t="shared" si="485"/>
        <v>0</v>
      </c>
      <c r="CU90" s="67">
        <f t="shared" si="485"/>
        <v>0</v>
      </c>
      <c r="CV90" s="67">
        <f t="shared" si="485"/>
        <v>0</v>
      </c>
      <c r="CW90" s="67">
        <f t="shared" si="485"/>
        <v>0</v>
      </c>
      <c r="CX90" s="67">
        <f t="shared" si="485"/>
        <v>0</v>
      </c>
      <c r="CY90" s="67">
        <f t="shared" si="486"/>
        <v>0</v>
      </c>
      <c r="CZ90" s="66">
        <f t="shared" si="486"/>
        <v>0</v>
      </c>
      <c r="DA90" s="67">
        <f t="shared" si="486"/>
        <v>0</v>
      </c>
      <c r="DB90" s="67">
        <f t="shared" si="486"/>
        <v>0</v>
      </c>
      <c r="DC90" s="67">
        <f t="shared" si="486"/>
        <v>0</v>
      </c>
      <c r="DD90" s="67">
        <f t="shared" si="486"/>
        <v>0</v>
      </c>
      <c r="DE90" s="67">
        <f t="shared" si="486"/>
        <v>0</v>
      </c>
      <c r="DF90" s="67">
        <f t="shared" si="486"/>
        <v>0</v>
      </c>
      <c r="DG90" s="67">
        <f t="shared" si="486"/>
        <v>0</v>
      </c>
      <c r="DH90" s="67">
        <f t="shared" si="487"/>
        <v>0</v>
      </c>
      <c r="DI90" s="67">
        <f t="shared" si="488"/>
        <v>0</v>
      </c>
      <c r="DJ90" s="67">
        <f t="shared" si="488"/>
        <v>0</v>
      </c>
      <c r="DK90" s="67">
        <f t="shared" si="488"/>
        <v>0</v>
      </c>
      <c r="DL90" s="140">
        <f t="shared" si="488"/>
        <v>0</v>
      </c>
      <c r="DM90" s="67">
        <f t="shared" si="488"/>
        <v>0</v>
      </c>
      <c r="DN90" s="67">
        <f t="shared" si="488"/>
        <v>0</v>
      </c>
      <c r="DO90" s="67">
        <f t="shared" si="488"/>
        <v>0</v>
      </c>
      <c r="DP90" s="67">
        <f t="shared" si="488"/>
        <v>0</v>
      </c>
      <c r="DQ90" s="67">
        <f t="shared" si="488"/>
        <v>0</v>
      </c>
      <c r="DR90" s="67">
        <f t="shared" si="488"/>
        <v>0</v>
      </c>
      <c r="DS90" s="67">
        <f t="shared" si="488"/>
        <v>0</v>
      </c>
      <c r="DT90" s="67">
        <f t="shared" si="489"/>
        <v>0</v>
      </c>
      <c r="DU90" s="67">
        <f t="shared" si="490"/>
        <v>0</v>
      </c>
      <c r="DV90" s="67">
        <f t="shared" si="490"/>
        <v>0</v>
      </c>
      <c r="DW90" s="67">
        <f t="shared" si="490"/>
        <v>0</v>
      </c>
      <c r="DX90" s="140">
        <f t="shared" si="490"/>
        <v>0</v>
      </c>
    </row>
    <row r="91" spans="1:128" x14ac:dyDescent="0.2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81"/>
        <v>0</v>
      </c>
      <c r="BV91" s="67">
        <f t="shared" si="481"/>
        <v>0</v>
      </c>
      <c r="BW91" s="67">
        <f t="shared" si="481"/>
        <v>0</v>
      </c>
      <c r="BX91" s="67">
        <f t="shared" si="481"/>
        <v>0</v>
      </c>
      <c r="BY91" s="67">
        <f t="shared" si="481"/>
        <v>0</v>
      </c>
      <c r="BZ91" s="67">
        <f t="shared" si="481"/>
        <v>0</v>
      </c>
      <c r="CA91" s="67">
        <f t="shared" si="481"/>
        <v>0</v>
      </c>
      <c r="CB91" s="215">
        <f t="shared" si="481"/>
        <v>0</v>
      </c>
      <c r="CC91" s="67">
        <f t="shared" si="481"/>
        <v>0</v>
      </c>
      <c r="CD91" s="67">
        <f t="shared" si="481"/>
        <v>0</v>
      </c>
      <c r="CE91" s="67">
        <f t="shared" si="482"/>
        <v>0</v>
      </c>
      <c r="CF91" s="67">
        <f t="shared" si="482"/>
        <v>0</v>
      </c>
      <c r="CG91" s="67">
        <f t="shared" si="482"/>
        <v>0</v>
      </c>
      <c r="CH91" s="67">
        <f t="shared" si="482"/>
        <v>0</v>
      </c>
      <c r="CI91" s="67">
        <f t="shared" si="482"/>
        <v>0</v>
      </c>
      <c r="CJ91" s="67">
        <f t="shared" si="482"/>
        <v>0</v>
      </c>
      <c r="CK91" s="67">
        <f t="shared" si="482"/>
        <v>0</v>
      </c>
      <c r="CL91" s="67">
        <f t="shared" si="482"/>
        <v>0</v>
      </c>
      <c r="CM91" s="67">
        <f t="shared" si="483"/>
        <v>0</v>
      </c>
      <c r="CN91" s="66">
        <f t="shared" si="484"/>
        <v>0</v>
      </c>
      <c r="CO91" s="67">
        <f t="shared" si="485"/>
        <v>0</v>
      </c>
      <c r="CP91" s="67">
        <f t="shared" si="485"/>
        <v>0</v>
      </c>
      <c r="CQ91" s="67">
        <f t="shared" si="485"/>
        <v>0</v>
      </c>
      <c r="CR91" s="67">
        <f t="shared" si="485"/>
        <v>0</v>
      </c>
      <c r="CS91" s="67">
        <f t="shared" si="485"/>
        <v>0</v>
      </c>
      <c r="CT91" s="67">
        <f t="shared" si="485"/>
        <v>0</v>
      </c>
      <c r="CU91" s="67">
        <f t="shared" si="485"/>
        <v>0</v>
      </c>
      <c r="CV91" s="67">
        <f t="shared" si="485"/>
        <v>0</v>
      </c>
      <c r="CW91" s="67">
        <f t="shared" si="485"/>
        <v>0</v>
      </c>
      <c r="CX91" s="67">
        <f t="shared" si="485"/>
        <v>0</v>
      </c>
      <c r="CY91" s="67">
        <f t="shared" si="486"/>
        <v>0</v>
      </c>
      <c r="CZ91" s="66">
        <f t="shared" si="486"/>
        <v>0</v>
      </c>
      <c r="DA91" s="67">
        <f t="shared" si="486"/>
        <v>0</v>
      </c>
      <c r="DB91" s="67">
        <f t="shared" si="486"/>
        <v>0</v>
      </c>
      <c r="DC91" s="67">
        <f t="shared" si="486"/>
        <v>0</v>
      </c>
      <c r="DD91" s="67">
        <f t="shared" si="486"/>
        <v>0</v>
      </c>
      <c r="DE91" s="67">
        <f t="shared" si="486"/>
        <v>0</v>
      </c>
      <c r="DF91" s="67">
        <f t="shared" si="486"/>
        <v>0</v>
      </c>
      <c r="DG91" s="67">
        <f t="shared" si="486"/>
        <v>0</v>
      </c>
      <c r="DH91" s="67">
        <f t="shared" si="487"/>
        <v>0</v>
      </c>
      <c r="DI91" s="67">
        <f t="shared" si="488"/>
        <v>0</v>
      </c>
      <c r="DJ91" s="67">
        <f t="shared" si="488"/>
        <v>0</v>
      </c>
      <c r="DK91" s="67">
        <f t="shared" si="488"/>
        <v>0</v>
      </c>
      <c r="DL91" s="140">
        <f t="shared" si="488"/>
        <v>0</v>
      </c>
      <c r="DM91" s="67">
        <f t="shared" si="488"/>
        <v>0</v>
      </c>
      <c r="DN91" s="67">
        <f t="shared" si="488"/>
        <v>0</v>
      </c>
      <c r="DO91" s="67">
        <f t="shared" si="488"/>
        <v>0</v>
      </c>
      <c r="DP91" s="67">
        <f t="shared" si="488"/>
        <v>0</v>
      </c>
      <c r="DQ91" s="67">
        <f t="shared" si="488"/>
        <v>0</v>
      </c>
      <c r="DR91" s="67">
        <f t="shared" si="488"/>
        <v>0</v>
      </c>
      <c r="DS91" s="67">
        <f t="shared" si="488"/>
        <v>0</v>
      </c>
      <c r="DT91" s="67">
        <f t="shared" si="489"/>
        <v>0</v>
      </c>
      <c r="DU91" s="67">
        <f t="shared" si="490"/>
        <v>0</v>
      </c>
      <c r="DV91" s="67">
        <f t="shared" si="490"/>
        <v>0</v>
      </c>
      <c r="DW91" s="67">
        <f t="shared" si="490"/>
        <v>0</v>
      </c>
      <c r="DX91" s="140">
        <f t="shared" si="490"/>
        <v>0</v>
      </c>
    </row>
    <row r="92" spans="1:128" x14ac:dyDescent="0.2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91">SUM(E87:E91)</f>
        <v>0</v>
      </c>
      <c r="F92" s="159">
        <f t="shared" si="491"/>
        <v>0</v>
      </c>
      <c r="G92" s="159">
        <f t="shared" si="491"/>
        <v>0</v>
      </c>
      <c r="H92" s="159">
        <f t="shared" si="491"/>
        <v>0</v>
      </c>
      <c r="I92" s="159">
        <f t="shared" si="491"/>
        <v>0</v>
      </c>
      <c r="J92" s="159">
        <f t="shared" si="491"/>
        <v>0</v>
      </c>
      <c r="K92" s="159">
        <f t="shared" si="491"/>
        <v>0</v>
      </c>
      <c r="L92" s="159">
        <f t="shared" si="491"/>
        <v>0</v>
      </c>
      <c r="M92" s="159">
        <f t="shared" si="491"/>
        <v>0</v>
      </c>
      <c r="N92" s="160">
        <f t="shared" si="491"/>
        <v>0</v>
      </c>
      <c r="O92" s="159">
        <f t="shared" si="491"/>
        <v>0</v>
      </c>
      <c r="P92" s="159">
        <f t="shared" si="491"/>
        <v>0</v>
      </c>
      <c r="Q92" s="159">
        <f t="shared" si="491"/>
        <v>0</v>
      </c>
      <c r="R92" s="159">
        <f t="shared" si="491"/>
        <v>0</v>
      </c>
      <c r="S92" s="159">
        <f t="shared" si="491"/>
        <v>0</v>
      </c>
      <c r="T92" s="159">
        <f t="shared" si="491"/>
        <v>0</v>
      </c>
      <c r="U92" s="159">
        <f t="shared" si="491"/>
        <v>0</v>
      </c>
      <c r="V92" s="159">
        <f t="shared" ref="V92" si="492">SUM(V87:V91)</f>
        <v>0</v>
      </c>
      <c r="W92" s="159">
        <f t="shared" ref="W92:X92" si="493">SUM(W87:W91)</f>
        <v>0</v>
      </c>
      <c r="X92" s="161">
        <f t="shared" si="493"/>
        <v>0</v>
      </c>
      <c r="Y92" s="159">
        <f t="shared" ref="Y92:Z92" si="494">SUM(Y87:Y91)</f>
        <v>0</v>
      </c>
      <c r="Z92" s="159">
        <f t="shared" si="494"/>
        <v>0</v>
      </c>
      <c r="AA92" s="159">
        <f t="shared" ref="AA92:AB92" si="495">SUM(AA87:AA91)</f>
        <v>0</v>
      </c>
      <c r="AB92" s="159">
        <f t="shared" si="495"/>
        <v>0</v>
      </c>
      <c r="AC92" s="159">
        <f t="shared" ref="AC92" si="496">SUM(AC87:AC91)</f>
        <v>0</v>
      </c>
      <c r="AD92" s="159">
        <f t="shared" ref="AD92:AF92" si="497">SUM(AD87:AD91)</f>
        <v>0</v>
      </c>
      <c r="AE92" s="159">
        <v>0</v>
      </c>
      <c r="AF92" s="159">
        <f t="shared" si="497"/>
        <v>0</v>
      </c>
      <c r="AG92" s="159">
        <f t="shared" ref="AG92:AI92" si="498">SUM(AG87:AG91)</f>
        <v>0</v>
      </c>
      <c r="AH92" s="159">
        <f t="shared" si="498"/>
        <v>0</v>
      </c>
      <c r="AI92" s="159">
        <f t="shared" si="498"/>
        <v>0</v>
      </c>
      <c r="AJ92" s="161">
        <f t="shared" ref="AJ92" si="499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500">SUM(AW87:AW91)</f>
        <v>0</v>
      </c>
      <c r="AX92" s="159">
        <f t="shared" si="500"/>
        <v>0</v>
      </c>
      <c r="AY92" s="159">
        <f t="shared" si="500"/>
        <v>0</v>
      </c>
      <c r="AZ92" s="159">
        <f t="shared" si="500"/>
        <v>0</v>
      </c>
      <c r="BA92" s="159">
        <f t="shared" si="500"/>
        <v>0</v>
      </c>
      <c r="BB92" s="159">
        <f t="shared" si="500"/>
        <v>0</v>
      </c>
      <c r="BC92" s="159">
        <v>0</v>
      </c>
      <c r="BD92" s="159">
        <f t="shared" ref="BD92:BH92" si="501">SUM(BD87:BD91)</f>
        <v>0</v>
      </c>
      <c r="BE92" s="159">
        <f t="shared" si="501"/>
        <v>0</v>
      </c>
      <c r="BF92" s="159">
        <f t="shared" si="501"/>
        <v>0</v>
      </c>
      <c r="BG92" s="159">
        <f t="shared" si="501"/>
        <v>0</v>
      </c>
      <c r="BH92" s="161">
        <f t="shared" si="501"/>
        <v>0</v>
      </c>
      <c r="BI92" s="159">
        <f t="shared" ref="BI92:BN92" si="502">SUM(BI87:BI91)</f>
        <v>0</v>
      </c>
      <c r="BJ92" s="159">
        <f t="shared" si="502"/>
        <v>0</v>
      </c>
      <c r="BK92" s="159">
        <f t="shared" si="502"/>
        <v>0</v>
      </c>
      <c r="BL92" s="159">
        <f t="shared" si="502"/>
        <v>0</v>
      </c>
      <c r="BM92" s="159">
        <f t="shared" si="502"/>
        <v>0</v>
      </c>
      <c r="BN92" s="159">
        <f t="shared" si="502"/>
        <v>0</v>
      </c>
      <c r="BO92" s="159">
        <v>0</v>
      </c>
      <c r="BP92" s="159">
        <f t="shared" ref="BP92:BT92" si="503">SUM(BP87:BP91)</f>
        <v>0</v>
      </c>
      <c r="BQ92" s="159">
        <f t="shared" si="503"/>
        <v>0</v>
      </c>
      <c r="BR92" s="159">
        <f t="shared" si="503"/>
        <v>0</v>
      </c>
      <c r="BS92" s="159">
        <f t="shared" si="503"/>
        <v>0</v>
      </c>
      <c r="BT92" s="159">
        <f t="shared" si="503"/>
        <v>0</v>
      </c>
      <c r="BU92" s="159">
        <f t="shared" si="491"/>
        <v>0</v>
      </c>
      <c r="BV92" s="159">
        <f t="shared" si="491"/>
        <v>0</v>
      </c>
      <c r="BW92" s="159">
        <f t="shared" si="491"/>
        <v>0</v>
      </c>
      <c r="BX92" s="159">
        <f t="shared" si="491"/>
        <v>0</v>
      </c>
      <c r="BY92" s="159">
        <f t="shared" si="491"/>
        <v>0</v>
      </c>
      <c r="BZ92" s="159">
        <f t="shared" ref="BZ92:CA92" si="504">SUM(BZ87:BZ91)</f>
        <v>0</v>
      </c>
      <c r="CA92" s="159">
        <f t="shared" si="504"/>
        <v>0</v>
      </c>
      <c r="CB92" s="216">
        <f t="shared" ref="CB92:CC92" si="505">SUM(CB87:CB91)</f>
        <v>0</v>
      </c>
      <c r="CC92" s="159">
        <f t="shared" si="505"/>
        <v>0</v>
      </c>
      <c r="CD92" s="159">
        <f t="shared" ref="CD92:CE92" si="506">SUM(CD87:CD91)</f>
        <v>0</v>
      </c>
      <c r="CE92" s="159">
        <f t="shared" si="506"/>
        <v>0</v>
      </c>
      <c r="CF92" s="159">
        <f t="shared" ref="CF92:CG92" si="507">SUM(CF87:CF91)</f>
        <v>0</v>
      </c>
      <c r="CG92" s="159">
        <f t="shared" si="507"/>
        <v>0</v>
      </c>
      <c r="CH92" s="159">
        <f t="shared" ref="CH92:CI92" si="508">SUM(CH87:CH91)</f>
        <v>0</v>
      </c>
      <c r="CI92" s="159">
        <f t="shared" si="508"/>
        <v>0</v>
      </c>
      <c r="CJ92" s="159">
        <f t="shared" ref="CJ92:CK92" si="509">SUM(CJ87:CJ91)</f>
        <v>0</v>
      </c>
      <c r="CK92" s="159">
        <f t="shared" si="509"/>
        <v>0</v>
      </c>
      <c r="CL92" s="159">
        <f t="shared" ref="CL92" si="510">SUM(CL87:CL91)</f>
        <v>0</v>
      </c>
      <c r="CM92" s="159">
        <f t="shared" ref="CM92:CO92" si="511">SUM(CM87:CM91)</f>
        <v>0</v>
      </c>
      <c r="CN92" s="162">
        <f t="shared" si="511"/>
        <v>0</v>
      </c>
      <c r="CO92" s="159">
        <f t="shared" si="511"/>
        <v>0</v>
      </c>
      <c r="CP92" s="159">
        <f t="shared" ref="CP92:CQ92" si="512">SUM(CP87:CP91)</f>
        <v>0</v>
      </c>
      <c r="CQ92" s="159">
        <f t="shared" si="512"/>
        <v>0</v>
      </c>
      <c r="CR92" s="159">
        <f t="shared" ref="CR92:CS92" si="513">SUM(CR87:CR91)</f>
        <v>0</v>
      </c>
      <c r="CS92" s="159">
        <f t="shared" si="513"/>
        <v>0</v>
      </c>
      <c r="CT92" s="159">
        <f t="shared" ref="CT92:CU92" si="514">SUM(CT87:CT91)</f>
        <v>0</v>
      </c>
      <c r="CU92" s="159">
        <f t="shared" si="514"/>
        <v>0</v>
      </c>
      <c r="CV92" s="159">
        <f t="shared" ref="CV92:CW92" si="515">SUM(CV87:CV91)</f>
        <v>0</v>
      </c>
      <c r="CW92" s="159">
        <f t="shared" si="515"/>
        <v>0</v>
      </c>
      <c r="CX92" s="159">
        <f t="shared" ref="CX92:CY92" si="516">SUM(CX87:CX91)</f>
        <v>0</v>
      </c>
      <c r="CY92" s="159">
        <f t="shared" si="516"/>
        <v>0</v>
      </c>
      <c r="CZ92" s="162">
        <f t="shared" ref="CZ92:DA92" si="517">SUM(CZ87:CZ91)</f>
        <v>0</v>
      </c>
      <c r="DA92" s="159">
        <f t="shared" si="517"/>
        <v>0</v>
      </c>
      <c r="DB92" s="159">
        <f t="shared" ref="DB92:DC92" si="518">SUM(DB87:DB91)</f>
        <v>0</v>
      </c>
      <c r="DC92" s="159">
        <f t="shared" si="518"/>
        <v>0</v>
      </c>
      <c r="DD92" s="159">
        <f t="shared" ref="DD92:DE92" si="519">SUM(DD87:DD91)</f>
        <v>0</v>
      </c>
      <c r="DE92" s="159">
        <f t="shared" si="519"/>
        <v>0</v>
      </c>
      <c r="DF92" s="159">
        <f t="shared" ref="DF92:DG92" si="520">SUM(DF87:DF91)</f>
        <v>0</v>
      </c>
      <c r="DG92" s="159">
        <f t="shared" si="520"/>
        <v>0</v>
      </c>
      <c r="DH92" s="159">
        <f t="shared" ref="DH92:DI92" si="521">SUM(DH87:DH91)</f>
        <v>0</v>
      </c>
      <c r="DI92" s="159">
        <f t="shared" si="521"/>
        <v>0</v>
      </c>
      <c r="DJ92" s="159">
        <f t="shared" ref="DJ92:DK92" si="522">SUM(DJ87:DJ91)</f>
        <v>0</v>
      </c>
      <c r="DK92" s="159">
        <f t="shared" si="522"/>
        <v>0</v>
      </c>
      <c r="DL92" s="160">
        <f t="shared" ref="DL92:DW92" si="523">SUM(DL87:DL91)</f>
        <v>0</v>
      </c>
      <c r="DM92" s="159">
        <f t="shared" si="523"/>
        <v>0</v>
      </c>
      <c r="DN92" s="159">
        <f t="shared" si="523"/>
        <v>0</v>
      </c>
      <c r="DO92" s="159">
        <f t="shared" si="523"/>
        <v>0</v>
      </c>
      <c r="DP92" s="159">
        <f t="shared" si="523"/>
        <v>0</v>
      </c>
      <c r="DQ92" s="159">
        <f t="shared" si="523"/>
        <v>0</v>
      </c>
      <c r="DR92" s="159">
        <f t="shared" si="523"/>
        <v>0</v>
      </c>
      <c r="DS92" s="159">
        <f t="shared" si="523"/>
        <v>0</v>
      </c>
      <c r="DT92" s="159">
        <f t="shared" si="523"/>
        <v>0</v>
      </c>
      <c r="DU92" s="159">
        <f t="shared" si="523"/>
        <v>0</v>
      </c>
      <c r="DV92" s="159">
        <f t="shared" si="523"/>
        <v>0</v>
      </c>
      <c r="DW92" s="159">
        <f t="shared" si="523"/>
        <v>0</v>
      </c>
      <c r="DX92" s="160">
        <f t="shared" ref="DX92" si="524">SUM(DX87:DX91)</f>
        <v>0</v>
      </c>
    </row>
    <row r="93" spans="1:128" x14ac:dyDescent="0.2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25">
      <c r="A94" s="3"/>
      <c r="B94" s="26" t="s">
        <v>20</v>
      </c>
      <c r="C94" s="79">
        <f>C80+C87</f>
        <v>5934041.3400000017</v>
      </c>
      <c r="D94" s="80">
        <f t="shared" ref="D94:U98" si="525">D80+D87</f>
        <v>4446849.1900000004</v>
      </c>
      <c r="E94" s="80">
        <f t="shared" si="525"/>
        <v>2356538.0599999996</v>
      </c>
      <c r="F94" s="80">
        <f t="shared" si="525"/>
        <v>1253043.2300000002</v>
      </c>
      <c r="G94" s="80">
        <f t="shared" si="525"/>
        <v>816767.75</v>
      </c>
      <c r="H94" s="80">
        <f t="shared" si="525"/>
        <v>773199.4</v>
      </c>
      <c r="I94" s="80">
        <f t="shared" si="525"/>
        <v>853691.25000000012</v>
      </c>
      <c r="J94" s="80">
        <f t="shared" si="525"/>
        <v>1094695.3700000003</v>
      </c>
      <c r="K94" s="80">
        <f t="shared" si="525"/>
        <v>2953214.93</v>
      </c>
      <c r="L94" s="80">
        <f t="shared" si="525"/>
        <v>5235385.8000000017</v>
      </c>
      <c r="M94" s="80">
        <f t="shared" si="525"/>
        <v>6474770.4299999997</v>
      </c>
      <c r="N94" s="81">
        <f t="shared" si="525"/>
        <v>6343201.0199999996</v>
      </c>
      <c r="O94" s="80">
        <f t="shared" si="525"/>
        <v>4756563.13</v>
      </c>
      <c r="P94" s="80">
        <f t="shared" si="525"/>
        <v>3966145.63</v>
      </c>
      <c r="Q94" s="80">
        <f t="shared" si="525"/>
        <v>2927731.2800000003</v>
      </c>
      <c r="R94" s="80">
        <f t="shared" si="525"/>
        <v>1141837</v>
      </c>
      <c r="S94" s="80">
        <f t="shared" si="525"/>
        <v>852129.75999999989</v>
      </c>
      <c r="T94" s="80">
        <f t="shared" si="525"/>
        <v>774276.26</v>
      </c>
      <c r="U94" s="80">
        <f t="shared" si="525"/>
        <v>850935.16</v>
      </c>
      <c r="V94" s="70">
        <f t="shared" ref="V94:Y98" si="526">V80+V87</f>
        <v>1280645.96</v>
      </c>
      <c r="W94" s="70">
        <f t="shared" si="526"/>
        <v>2704619.32</v>
      </c>
      <c r="X94" s="155">
        <f t="shared" si="526"/>
        <v>4544940.2199999988</v>
      </c>
      <c r="Y94" s="72">
        <f t="shared" si="526"/>
        <v>6917516.6900000004</v>
      </c>
      <c r="Z94" s="70">
        <v>6891205.330000001</v>
      </c>
      <c r="AA94" s="70">
        <f t="shared" ref="AA94:AB98" si="527">AA80+AA87</f>
        <v>5797356.1000000006</v>
      </c>
      <c r="AB94" s="70">
        <f t="shared" si="527"/>
        <v>4163152.7799999993</v>
      </c>
      <c r="AC94" s="70">
        <f t="shared" ref="AC94:AD98" si="528">AC80+AC87</f>
        <v>2484203.19</v>
      </c>
      <c r="AD94" s="70">
        <f t="shared" si="528"/>
        <v>1228033.2400000002</v>
      </c>
      <c r="AE94" s="70">
        <f t="shared" ref="AE94:AF94" si="529">AE80+AE87</f>
        <v>959886.27</v>
      </c>
      <c r="AF94" s="70">
        <f t="shared" si="529"/>
        <v>867865.10999999987</v>
      </c>
      <c r="AG94" s="70">
        <f t="shared" ref="AG94:AI94" si="530">AG80+AG87</f>
        <v>941641.6</v>
      </c>
      <c r="AH94" s="70">
        <f t="shared" si="530"/>
        <v>1261622.29</v>
      </c>
      <c r="AI94" s="70">
        <f t="shared" si="530"/>
        <v>2982988.5</v>
      </c>
      <c r="AJ94" s="152">
        <f t="shared" ref="AJ94" si="531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2">BA80+BA87</f>
        <v>2453947.7200000002</v>
      </c>
      <c r="BB94" s="70">
        <f t="shared" si="532"/>
        <v>1487460.91</v>
      </c>
      <c r="BC94" s="70">
        <f t="shared" si="532"/>
        <v>977548.71</v>
      </c>
      <c r="BD94" s="70">
        <f t="shared" si="532"/>
        <v>794230.12</v>
      </c>
      <c r="BE94" s="70">
        <f t="shared" si="532"/>
        <v>911100.7899999998</v>
      </c>
      <c r="BF94" s="70">
        <f t="shared" si="532"/>
        <v>1253707.0900000001</v>
      </c>
      <c r="BG94" s="70">
        <f t="shared" si="532"/>
        <v>3165476.37</v>
      </c>
      <c r="BH94" s="152">
        <f t="shared" si="532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S94" si="533">BM80+BM87</f>
        <v>2684255.5499999998</v>
      </c>
      <c r="BN94" s="70">
        <f t="shared" si="533"/>
        <v>1123645.48</v>
      </c>
      <c r="BO94" s="70">
        <f t="shared" si="533"/>
        <v>823109.85000000009</v>
      </c>
      <c r="BP94" s="70">
        <f t="shared" si="533"/>
        <v>750936.07</v>
      </c>
      <c r="BQ94" s="70">
        <f t="shared" si="533"/>
        <v>815093.86999999988</v>
      </c>
      <c r="BR94" s="70">
        <f t="shared" si="533"/>
        <v>1092768.6900000002</v>
      </c>
      <c r="BS94" s="70">
        <f t="shared" si="533"/>
        <v>2937220.67</v>
      </c>
      <c r="BT94" s="152">
        <f t="shared" ref="BT94" si="534">BT80+BT87</f>
        <v>6094396.5</v>
      </c>
      <c r="BU94" s="72">
        <f t="shared" ref="BU94:CD98" si="535">E94-Q94</f>
        <v>-571193.22000000067</v>
      </c>
      <c r="BV94" s="72">
        <f t="shared" si="535"/>
        <v>111206.23000000021</v>
      </c>
      <c r="BW94" s="72">
        <f t="shared" si="535"/>
        <v>-35362.009999999893</v>
      </c>
      <c r="BX94" s="72">
        <f t="shared" si="535"/>
        <v>-1076.859999999986</v>
      </c>
      <c r="BY94" s="72">
        <f t="shared" si="535"/>
        <v>2756.0900000000838</v>
      </c>
      <c r="BZ94" s="72">
        <f t="shared" si="535"/>
        <v>-185950.58999999962</v>
      </c>
      <c r="CA94" s="72">
        <f t="shared" si="535"/>
        <v>248595.61000000034</v>
      </c>
      <c r="CB94" s="155">
        <f t="shared" si="535"/>
        <v>690445.58000000287</v>
      </c>
      <c r="CC94" s="72">
        <f t="shared" si="535"/>
        <v>-442746.26000000071</v>
      </c>
      <c r="CD94" s="72">
        <f t="shared" si="535"/>
        <v>-548004.31000000145</v>
      </c>
      <c r="CE94" s="72">
        <f t="shared" ref="CE94:CL98" si="536">O94-AA94</f>
        <v>-1040792.9700000007</v>
      </c>
      <c r="CF94" s="72">
        <f t="shared" si="536"/>
        <v>-197007.14999999944</v>
      </c>
      <c r="CG94" s="72">
        <f t="shared" si="536"/>
        <v>443528.09000000032</v>
      </c>
      <c r="CH94" s="72">
        <f t="shared" si="536"/>
        <v>-86196.240000000224</v>
      </c>
      <c r="CI94" s="72">
        <f t="shared" si="536"/>
        <v>-107756.51000000013</v>
      </c>
      <c r="CJ94" s="72">
        <f t="shared" si="536"/>
        <v>-93588.84999999986</v>
      </c>
      <c r="CK94" s="72">
        <f t="shared" si="536"/>
        <v>-90706.439999999944</v>
      </c>
      <c r="CL94" s="72">
        <f t="shared" si="536"/>
        <v>19023.669999999925</v>
      </c>
      <c r="CM94" s="72">
        <f t="shared" ref="CM94:CM98" si="537">W94-AI94</f>
        <v>-278369.18000000017</v>
      </c>
      <c r="CN94" s="71">
        <f t="shared" ref="CN94:CN98" si="538">X94-AJ94</f>
        <v>-1352030.62</v>
      </c>
      <c r="CO94" s="72">
        <f t="shared" ref="CO94:CX98" si="539">Y94-AK94</f>
        <v>-915296.80999999959</v>
      </c>
      <c r="CP94" s="72">
        <f t="shared" si="539"/>
        <v>-2065070.1799999988</v>
      </c>
      <c r="CQ94" s="72">
        <f t="shared" si="539"/>
        <v>-978496.43999999948</v>
      </c>
      <c r="CR94" s="72">
        <f t="shared" si="539"/>
        <v>-1253943.9000000013</v>
      </c>
      <c r="CS94" s="72">
        <f t="shared" si="539"/>
        <v>-390594.23</v>
      </c>
      <c r="CT94" s="72">
        <f t="shared" si="539"/>
        <v>-131498.57000000007</v>
      </c>
      <c r="CU94" s="72">
        <f t="shared" si="539"/>
        <v>-375337.35999999987</v>
      </c>
      <c r="CV94" s="72">
        <f t="shared" si="539"/>
        <v>-197791.10000000009</v>
      </c>
      <c r="CW94" s="72">
        <f t="shared" si="539"/>
        <v>-307451.13999999978</v>
      </c>
      <c r="CX94" s="72">
        <f t="shared" si="539"/>
        <v>-1015318.56</v>
      </c>
      <c r="CY94" s="72">
        <f t="shared" ref="CY94:DG98" si="540">AI94-AU94</f>
        <v>-374448.5700000003</v>
      </c>
      <c r="CZ94" s="71">
        <f t="shared" si="540"/>
        <v>-534748.25000000093</v>
      </c>
      <c r="DA94" s="72">
        <f t="shared" si="540"/>
        <v>-867536.84999999963</v>
      </c>
      <c r="DB94" s="72">
        <f t="shared" si="540"/>
        <v>873697.04999999888</v>
      </c>
      <c r="DC94" s="72">
        <f t="shared" si="540"/>
        <v>347373.00999999978</v>
      </c>
      <c r="DD94" s="72">
        <f t="shared" si="540"/>
        <v>62307.290000000969</v>
      </c>
      <c r="DE94" s="72">
        <f t="shared" si="540"/>
        <v>420849.69999999972</v>
      </c>
      <c r="DF94" s="72">
        <f t="shared" si="540"/>
        <v>-127929.09999999963</v>
      </c>
      <c r="DG94" s="72">
        <f t="shared" si="540"/>
        <v>357674.91999999993</v>
      </c>
      <c r="DH94" s="72">
        <f t="shared" ref="DH94:DH98" si="541">AR94-BD94</f>
        <v>271426.08999999997</v>
      </c>
      <c r="DI94" s="72">
        <f t="shared" ref="DI94:DS98" si="542">AS94-BE94</f>
        <v>337991.94999999995</v>
      </c>
      <c r="DJ94" s="72">
        <f t="shared" si="542"/>
        <v>1023233.76</v>
      </c>
      <c r="DK94" s="72">
        <f t="shared" si="542"/>
        <v>191960.70000000019</v>
      </c>
      <c r="DL94" s="81">
        <f t="shared" si="542"/>
        <v>496059.87000000011</v>
      </c>
      <c r="DM94" s="72">
        <f t="shared" si="542"/>
        <v>1718907.8699999992</v>
      </c>
      <c r="DN94" s="72">
        <f t="shared" si="542"/>
        <v>279122.52000000142</v>
      </c>
      <c r="DO94" s="72">
        <f t="shared" si="542"/>
        <v>606635</v>
      </c>
      <c r="DP94" s="72">
        <f t="shared" si="542"/>
        <v>-13803.810000000522</v>
      </c>
      <c r="DQ94" s="72">
        <f t="shared" si="542"/>
        <v>-230307.82999999961</v>
      </c>
      <c r="DR94" s="72">
        <f t="shared" si="542"/>
        <v>363815.42999999993</v>
      </c>
      <c r="DS94" s="72">
        <f t="shared" si="542"/>
        <v>154438.85999999987</v>
      </c>
      <c r="DT94" s="72">
        <f t="shared" ref="DT94:DT98" si="543">BD94-BP94</f>
        <v>43294.050000000047</v>
      </c>
      <c r="DU94" s="72">
        <f t="shared" ref="DU94:DX98" si="544">BE94-BQ94</f>
        <v>96006.919999999925</v>
      </c>
      <c r="DV94" s="72">
        <f t="shared" si="544"/>
        <v>160938.39999999991</v>
      </c>
      <c r="DW94" s="72">
        <f t="shared" si="544"/>
        <v>228255.70000000019</v>
      </c>
      <c r="DX94" s="81">
        <f t="shared" si="544"/>
        <v>-158737.28000000026</v>
      </c>
    </row>
    <row r="95" spans="1:128" x14ac:dyDescent="0.25">
      <c r="A95" s="3"/>
      <c r="B95" s="26" t="s">
        <v>21</v>
      </c>
      <c r="C95" s="79">
        <f t="shared" ref="C95:R98" si="545">C81+C88</f>
        <v>996494.21</v>
      </c>
      <c r="D95" s="80">
        <f t="shared" si="545"/>
        <v>770813.80999999982</v>
      </c>
      <c r="E95" s="80">
        <f t="shared" si="545"/>
        <v>416480.91</v>
      </c>
      <c r="F95" s="80">
        <f t="shared" si="545"/>
        <v>221414.55</v>
      </c>
      <c r="G95" s="80">
        <f t="shared" si="545"/>
        <v>135238.40000000002</v>
      </c>
      <c r="H95" s="80">
        <f t="shared" si="545"/>
        <v>129206.03</v>
      </c>
      <c r="I95" s="80">
        <f t="shared" si="545"/>
        <v>109116.66</v>
      </c>
      <c r="J95" s="80">
        <f t="shared" si="545"/>
        <v>134966.23000000001</v>
      </c>
      <c r="K95" s="80">
        <f t="shared" si="545"/>
        <v>368024.75</v>
      </c>
      <c r="L95" s="80">
        <f t="shared" si="545"/>
        <v>677167.31000000017</v>
      </c>
      <c r="M95" s="80">
        <f t="shared" si="545"/>
        <v>847424.8600000001</v>
      </c>
      <c r="N95" s="81">
        <f t="shared" si="545"/>
        <v>891186.05000000016</v>
      </c>
      <c r="O95" s="80">
        <f t="shared" si="545"/>
        <v>704363.83000000007</v>
      </c>
      <c r="P95" s="80">
        <f t="shared" si="545"/>
        <v>578539.85</v>
      </c>
      <c r="Q95" s="80">
        <f t="shared" si="545"/>
        <v>459014.40999999992</v>
      </c>
      <c r="R95" s="80">
        <f t="shared" si="545"/>
        <v>175543</v>
      </c>
      <c r="S95" s="80">
        <f t="shared" si="525"/>
        <v>125597.31</v>
      </c>
      <c r="T95" s="80">
        <f t="shared" si="525"/>
        <v>117719.09999999998</v>
      </c>
      <c r="U95" s="80">
        <f t="shared" si="525"/>
        <v>114387.27000000002</v>
      </c>
      <c r="V95" s="70">
        <f t="shared" ref="V95" si="546">V81+V88</f>
        <v>173710.13999999998</v>
      </c>
      <c r="W95" s="70">
        <f t="shared" si="526"/>
        <v>359282.86</v>
      </c>
      <c r="X95" s="155">
        <f t="shared" si="526"/>
        <v>599662.14999999991</v>
      </c>
      <c r="Y95" s="72">
        <f t="shared" si="526"/>
        <v>948415.7</v>
      </c>
      <c r="Z95" s="70">
        <v>978315.63</v>
      </c>
      <c r="AA95" s="70">
        <f t="shared" ref="AA95" si="547">AA81+AA88</f>
        <v>878451.09000000008</v>
      </c>
      <c r="AB95" s="70">
        <f t="shared" si="527"/>
        <v>637856.41</v>
      </c>
      <c r="AC95" s="70">
        <f t="shared" si="528"/>
        <v>396015.01999999996</v>
      </c>
      <c r="AD95" s="70">
        <f t="shared" si="528"/>
        <v>191604.28999999998</v>
      </c>
      <c r="AE95" s="70">
        <f t="shared" ref="AE95:AF95" si="548">AE81+AE88</f>
        <v>146899.79</v>
      </c>
      <c r="AF95" s="70">
        <f t="shared" si="548"/>
        <v>133584.25</v>
      </c>
      <c r="AG95" s="70">
        <f t="shared" ref="AG95:AI95" si="549">AG81+AG88</f>
        <v>141303.57999999999</v>
      </c>
      <c r="AH95" s="70">
        <f t="shared" si="549"/>
        <v>182287.25000000003</v>
      </c>
      <c r="AI95" s="70">
        <f t="shared" si="549"/>
        <v>415884.52</v>
      </c>
      <c r="AJ95" s="152">
        <f t="shared" ref="AJ95" si="550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51">AW81+AW88</f>
        <v>1234862.49</v>
      </c>
      <c r="AX95" s="72">
        <f t="shared" si="551"/>
        <v>1209548.2899999998</v>
      </c>
      <c r="AY95" s="70">
        <f t="shared" si="551"/>
        <v>1015278.0500000003</v>
      </c>
      <c r="AZ95" s="70">
        <f t="shared" si="551"/>
        <v>902569.00000000012</v>
      </c>
      <c r="BA95" s="70">
        <f t="shared" si="551"/>
        <v>431400.06000000006</v>
      </c>
      <c r="BB95" s="70">
        <f t="shared" si="551"/>
        <v>255216.7</v>
      </c>
      <c r="BC95" s="70">
        <f>BC81+BC88</f>
        <v>157236.38</v>
      </c>
      <c r="BD95" s="70">
        <f t="shared" si="551"/>
        <v>127010.85</v>
      </c>
      <c r="BE95" s="70">
        <f t="shared" si="551"/>
        <v>140019.06</v>
      </c>
      <c r="BF95" s="70">
        <f t="shared" si="551"/>
        <v>183755.11</v>
      </c>
      <c r="BG95" s="70">
        <f t="shared" si="551"/>
        <v>456045.35999999993</v>
      </c>
      <c r="BH95" s="152">
        <f t="shared" si="551"/>
        <v>880040.58000000007</v>
      </c>
      <c r="BI95" s="72">
        <f t="shared" ref="BI95:BJ95" si="552">BI81+BI88</f>
        <v>1020407.2800000003</v>
      </c>
      <c r="BJ95" s="72">
        <f t="shared" si="552"/>
        <v>1186843.2800000003</v>
      </c>
      <c r="BK95" s="70">
        <f t="shared" ref="BK95:BN95" si="553">BK81+BK88</f>
        <v>910631.37</v>
      </c>
      <c r="BL95" s="70">
        <f t="shared" si="553"/>
        <v>822368.07999999984</v>
      </c>
      <c r="BM95" s="70">
        <f t="shared" si="553"/>
        <v>450582.79999999993</v>
      </c>
      <c r="BN95" s="70">
        <f t="shared" si="553"/>
        <v>187090.93</v>
      </c>
      <c r="BO95" s="70">
        <f>BO81+BO88</f>
        <v>133081.1</v>
      </c>
      <c r="BP95" s="70">
        <f t="shared" ref="BP95:BS95" si="554">BP81+BP88</f>
        <v>117097.51999999997</v>
      </c>
      <c r="BQ95" s="70">
        <f t="shared" si="554"/>
        <v>120702.12</v>
      </c>
      <c r="BR95" s="70">
        <f t="shared" si="554"/>
        <v>153291.09000000003</v>
      </c>
      <c r="BS95" s="70">
        <f t="shared" si="554"/>
        <v>410368.07000000007</v>
      </c>
      <c r="BT95" s="152">
        <f t="shared" ref="BT95" si="555">BT81+BT88</f>
        <v>834748.75999999989</v>
      </c>
      <c r="BU95" s="72">
        <f t="shared" si="535"/>
        <v>-42533.499999999942</v>
      </c>
      <c r="BV95" s="72">
        <f t="shared" si="535"/>
        <v>45871.549999999988</v>
      </c>
      <c r="BW95" s="72">
        <f t="shared" si="535"/>
        <v>9641.0900000000256</v>
      </c>
      <c r="BX95" s="72">
        <f t="shared" si="535"/>
        <v>11486.930000000022</v>
      </c>
      <c r="BY95" s="72">
        <f t="shared" si="535"/>
        <v>-5270.6100000000151</v>
      </c>
      <c r="BZ95" s="72">
        <f t="shared" si="535"/>
        <v>-38743.909999999974</v>
      </c>
      <c r="CA95" s="72">
        <f t="shared" si="535"/>
        <v>8741.890000000014</v>
      </c>
      <c r="CB95" s="155">
        <f t="shared" si="535"/>
        <v>77505.160000000265</v>
      </c>
      <c r="CC95" s="72">
        <f t="shared" si="535"/>
        <v>-100990.83999999985</v>
      </c>
      <c r="CD95" s="72">
        <f t="shared" si="535"/>
        <v>-87129.579999999842</v>
      </c>
      <c r="CE95" s="72">
        <f t="shared" si="536"/>
        <v>-174087.26</v>
      </c>
      <c r="CF95" s="72">
        <f t="shared" si="536"/>
        <v>-59316.560000000056</v>
      </c>
      <c r="CG95" s="72">
        <f t="shared" si="536"/>
        <v>62999.389999999956</v>
      </c>
      <c r="CH95" s="72">
        <f t="shared" si="536"/>
        <v>-16061.289999999979</v>
      </c>
      <c r="CI95" s="72">
        <f t="shared" si="536"/>
        <v>-21302.48000000001</v>
      </c>
      <c r="CJ95" s="72">
        <f t="shared" si="536"/>
        <v>-15865.150000000023</v>
      </c>
      <c r="CK95" s="72">
        <f t="shared" si="536"/>
        <v>-26916.309999999969</v>
      </c>
      <c r="CL95" s="72">
        <f t="shared" si="536"/>
        <v>-8577.1100000000442</v>
      </c>
      <c r="CM95" s="72">
        <f t="shared" si="537"/>
        <v>-56601.660000000033</v>
      </c>
      <c r="CN95" s="71">
        <f t="shared" si="538"/>
        <v>-197694.34000000008</v>
      </c>
      <c r="CO95" s="72">
        <f t="shared" si="539"/>
        <v>-106853.87000000011</v>
      </c>
      <c r="CP95" s="72">
        <f t="shared" si="539"/>
        <v>-303380.77000000014</v>
      </c>
      <c r="CQ95" s="72">
        <f t="shared" si="539"/>
        <v>-153510.81999999983</v>
      </c>
      <c r="CR95" s="72">
        <f t="shared" si="539"/>
        <v>-204440.89</v>
      </c>
      <c r="CS95" s="72">
        <f t="shared" si="539"/>
        <v>-90958.770000000077</v>
      </c>
      <c r="CT95" s="72">
        <f t="shared" si="539"/>
        <v>-29872.800000000047</v>
      </c>
      <c r="CU95" s="72">
        <f t="shared" si="539"/>
        <v>-68224.47</v>
      </c>
      <c r="CV95" s="72">
        <f t="shared" si="539"/>
        <v>-34024.23000000004</v>
      </c>
      <c r="CW95" s="72">
        <f t="shared" si="539"/>
        <v>-46647.16</v>
      </c>
      <c r="CX95" s="72">
        <f t="shared" si="539"/>
        <v>-147037.82999999999</v>
      </c>
      <c r="CY95" s="72">
        <f t="shared" si="540"/>
        <v>-64730.270000000077</v>
      </c>
      <c r="CZ95" s="71">
        <f t="shared" si="540"/>
        <v>-130640.06000000006</v>
      </c>
      <c r="DA95" s="72">
        <f t="shared" si="540"/>
        <v>-179592.91999999993</v>
      </c>
      <c r="DB95" s="72">
        <f t="shared" si="540"/>
        <v>72148.110000000335</v>
      </c>
      <c r="DC95" s="72">
        <f t="shared" si="540"/>
        <v>16683.859999999637</v>
      </c>
      <c r="DD95" s="72">
        <f t="shared" si="540"/>
        <v>-60271.70000000007</v>
      </c>
      <c r="DE95" s="72">
        <f t="shared" si="540"/>
        <v>55573.729999999981</v>
      </c>
      <c r="DF95" s="72">
        <f t="shared" si="540"/>
        <v>-33739.609999999986</v>
      </c>
      <c r="DG95" s="72">
        <f t="shared" si="540"/>
        <v>57887.880000000005</v>
      </c>
      <c r="DH95" s="72">
        <f t="shared" si="541"/>
        <v>40597.630000000034</v>
      </c>
      <c r="DI95" s="72">
        <f t="shared" si="542"/>
        <v>47931.679999999993</v>
      </c>
      <c r="DJ95" s="72">
        <f t="shared" si="542"/>
        <v>145569.97000000003</v>
      </c>
      <c r="DK95" s="72">
        <f t="shared" si="542"/>
        <v>24569.430000000168</v>
      </c>
      <c r="DL95" s="81">
        <f t="shared" si="542"/>
        <v>47955.969999999972</v>
      </c>
      <c r="DM95" s="72">
        <f t="shared" si="542"/>
        <v>214455.20999999973</v>
      </c>
      <c r="DN95" s="72">
        <f t="shared" si="542"/>
        <v>22705.009999999544</v>
      </c>
      <c r="DO95" s="72">
        <f t="shared" si="542"/>
        <v>104646.68000000028</v>
      </c>
      <c r="DP95" s="72">
        <f t="shared" si="542"/>
        <v>80200.920000000275</v>
      </c>
      <c r="DQ95" s="72">
        <f t="shared" si="542"/>
        <v>-19182.739999999874</v>
      </c>
      <c r="DR95" s="72">
        <f t="shared" si="542"/>
        <v>68125.770000000019</v>
      </c>
      <c r="DS95" s="72">
        <f t="shared" si="542"/>
        <v>24155.279999999999</v>
      </c>
      <c r="DT95" s="72">
        <f t="shared" si="543"/>
        <v>9913.3300000000309</v>
      </c>
      <c r="DU95" s="72">
        <f t="shared" si="544"/>
        <v>19316.940000000002</v>
      </c>
      <c r="DV95" s="72">
        <f t="shared" si="544"/>
        <v>30464.01999999996</v>
      </c>
      <c r="DW95" s="72">
        <f t="shared" si="544"/>
        <v>45677.289999999863</v>
      </c>
      <c r="DX95" s="81">
        <f t="shared" si="544"/>
        <v>45291.820000000182</v>
      </c>
    </row>
    <row r="96" spans="1:128" x14ac:dyDescent="0.25">
      <c r="A96" s="3"/>
      <c r="B96" s="26" t="s">
        <v>22</v>
      </c>
      <c r="C96" s="79">
        <f t="shared" si="545"/>
        <v>1984452.81</v>
      </c>
      <c r="D96" s="80">
        <f t="shared" si="525"/>
        <v>1412079.06</v>
      </c>
      <c r="E96" s="80">
        <f t="shared" si="525"/>
        <v>733967.41999999993</v>
      </c>
      <c r="F96" s="80">
        <f t="shared" si="525"/>
        <v>386638.75</v>
      </c>
      <c r="G96" s="80">
        <f t="shared" si="525"/>
        <v>259828.02</v>
      </c>
      <c r="H96" s="80">
        <f t="shared" si="525"/>
        <v>257636.22000000003</v>
      </c>
      <c r="I96" s="80">
        <f t="shared" si="525"/>
        <v>266392.20000000007</v>
      </c>
      <c r="J96" s="80">
        <f t="shared" si="525"/>
        <v>321162.51</v>
      </c>
      <c r="K96" s="80">
        <f t="shared" si="525"/>
        <v>839690.91</v>
      </c>
      <c r="L96" s="80">
        <f t="shared" si="525"/>
        <v>1598915.5199999998</v>
      </c>
      <c r="M96" s="80">
        <f t="shared" si="525"/>
        <v>2012602.4</v>
      </c>
      <c r="N96" s="81">
        <f t="shared" si="525"/>
        <v>1946288.4600000002</v>
      </c>
      <c r="O96" s="80">
        <f t="shared" si="525"/>
        <v>1462824.28</v>
      </c>
      <c r="P96" s="80">
        <f t="shared" si="525"/>
        <v>1084271.82</v>
      </c>
      <c r="Q96" s="80">
        <f t="shared" si="525"/>
        <v>722093.11</v>
      </c>
      <c r="R96" s="80">
        <f t="shared" si="525"/>
        <v>268127</v>
      </c>
      <c r="S96" s="80">
        <f t="shared" si="525"/>
        <v>217061.50999999998</v>
      </c>
      <c r="T96" s="80">
        <f t="shared" si="525"/>
        <v>206316.17</v>
      </c>
      <c r="U96" s="80">
        <f t="shared" si="525"/>
        <v>233579.72000000003</v>
      </c>
      <c r="V96" s="70">
        <f t="shared" ref="V96" si="556">V82+V89</f>
        <v>323829.01</v>
      </c>
      <c r="W96" s="70">
        <f t="shared" si="526"/>
        <v>721314.1100000001</v>
      </c>
      <c r="X96" s="155">
        <f t="shared" si="526"/>
        <v>1265762.5499999998</v>
      </c>
      <c r="Y96" s="72">
        <f t="shared" si="526"/>
        <v>2047935.3700000003</v>
      </c>
      <c r="Z96" s="70">
        <v>2419946.71</v>
      </c>
      <c r="AA96" s="70">
        <f t="shared" ref="AA96" si="557">AA82+AA89</f>
        <v>1484326.18</v>
      </c>
      <c r="AB96" s="70">
        <f t="shared" si="527"/>
        <v>1191759.5599999998</v>
      </c>
      <c r="AC96" s="70">
        <f t="shared" si="528"/>
        <v>649152.49999999988</v>
      </c>
      <c r="AD96" s="70">
        <f t="shared" si="528"/>
        <v>323750.51999999996</v>
      </c>
      <c r="AE96" s="70">
        <f t="shared" ref="AE96:AF96" si="558">AE82+AE89</f>
        <v>271602.57</v>
      </c>
      <c r="AF96" s="70">
        <f t="shared" si="558"/>
        <v>247240.97</v>
      </c>
      <c r="AG96" s="70">
        <f t="shared" ref="AG96:AI96" si="559">AG82+AG89</f>
        <v>278130.99</v>
      </c>
      <c r="AH96" s="70">
        <f t="shared" si="559"/>
        <v>355044.81</v>
      </c>
      <c r="AI96" s="70">
        <f t="shared" si="559"/>
        <v>796066.24000000022</v>
      </c>
      <c r="AJ96" s="152">
        <f t="shared" ref="AJ96" si="560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51"/>
        <v>2542540.29</v>
      </c>
      <c r="AX96" s="72">
        <f t="shared" si="551"/>
        <v>2477161.8600000003</v>
      </c>
      <c r="AY96" s="70">
        <f t="shared" si="551"/>
        <v>1969932.48</v>
      </c>
      <c r="AZ96" s="70">
        <f t="shared" si="551"/>
        <v>1559367.01</v>
      </c>
      <c r="BA96" s="70">
        <f t="shared" si="551"/>
        <v>693329.75</v>
      </c>
      <c r="BB96" s="70">
        <f t="shared" si="551"/>
        <v>412873.46</v>
      </c>
      <c r="BC96" s="70">
        <f>BC82+BC89</f>
        <v>280370.89</v>
      </c>
      <c r="BD96" s="70">
        <f t="shared" si="551"/>
        <v>230891.46999999997</v>
      </c>
      <c r="BE96" s="70">
        <f t="shared" si="551"/>
        <v>259945.99000000002</v>
      </c>
      <c r="BF96" s="70">
        <f t="shared" si="551"/>
        <v>347558.24</v>
      </c>
      <c r="BG96" s="70">
        <f t="shared" si="551"/>
        <v>876879.54999999993</v>
      </c>
      <c r="BH96" s="152">
        <f t="shared" si="551"/>
        <v>1692973.6099999999</v>
      </c>
      <c r="BI96" s="72">
        <f t="shared" ref="BI96:BJ96" si="561">BI82+BI89</f>
        <v>2055787.0399999998</v>
      </c>
      <c r="BJ96" s="72">
        <f t="shared" si="561"/>
        <v>2374671.5900000003</v>
      </c>
      <c r="BK96" s="70">
        <f t="shared" ref="BK96:BN96" si="562">BK82+BK89</f>
        <v>1744419.2</v>
      </c>
      <c r="BL96" s="70">
        <f t="shared" si="562"/>
        <v>1544590.15</v>
      </c>
      <c r="BM96" s="70">
        <f t="shared" si="562"/>
        <v>769349.13</v>
      </c>
      <c r="BN96" s="70">
        <f t="shared" si="562"/>
        <v>333489.94000000006</v>
      </c>
      <c r="BO96" s="70">
        <f>BO82+BO89</f>
        <v>248104.71999999997</v>
      </c>
      <c r="BP96" s="70">
        <f t="shared" ref="BP96:BS96" si="563">BP82+BP89</f>
        <v>227691.56999999998</v>
      </c>
      <c r="BQ96" s="70">
        <f t="shared" si="563"/>
        <v>250895.31999999998</v>
      </c>
      <c r="BR96" s="70">
        <f t="shared" si="563"/>
        <v>317355.78000000003</v>
      </c>
      <c r="BS96" s="70">
        <f t="shared" si="563"/>
        <v>793789.83000000007</v>
      </c>
      <c r="BT96" s="152">
        <f t="shared" ref="BT96" si="564">BT82+BT89</f>
        <v>1736603.3700000003</v>
      </c>
      <c r="BU96" s="72">
        <f t="shared" si="535"/>
        <v>11874.309999999939</v>
      </c>
      <c r="BV96" s="72">
        <f t="shared" si="535"/>
        <v>118511.75</v>
      </c>
      <c r="BW96" s="72">
        <f t="shared" si="535"/>
        <v>42766.510000000009</v>
      </c>
      <c r="BX96" s="72">
        <f t="shared" si="535"/>
        <v>51320.050000000017</v>
      </c>
      <c r="BY96" s="72">
        <f t="shared" si="535"/>
        <v>32812.48000000004</v>
      </c>
      <c r="BZ96" s="72">
        <f t="shared" si="535"/>
        <v>-2666.5</v>
      </c>
      <c r="CA96" s="72">
        <f t="shared" si="535"/>
        <v>118376.79999999993</v>
      </c>
      <c r="CB96" s="155">
        <f t="shared" si="535"/>
        <v>333152.96999999997</v>
      </c>
      <c r="CC96" s="72">
        <f t="shared" si="535"/>
        <v>-35332.970000000438</v>
      </c>
      <c r="CD96" s="72">
        <f t="shared" si="535"/>
        <v>-473658.24999999977</v>
      </c>
      <c r="CE96" s="72">
        <f t="shared" si="536"/>
        <v>-21501.899999999907</v>
      </c>
      <c r="CF96" s="72">
        <f t="shared" si="536"/>
        <v>-107487.73999999976</v>
      </c>
      <c r="CG96" s="72">
        <f t="shared" si="536"/>
        <v>72940.610000000102</v>
      </c>
      <c r="CH96" s="72">
        <f t="shared" si="536"/>
        <v>-55623.51999999996</v>
      </c>
      <c r="CI96" s="72">
        <f t="shared" si="536"/>
        <v>-54541.060000000027</v>
      </c>
      <c r="CJ96" s="72">
        <f t="shared" si="536"/>
        <v>-40924.799999999988</v>
      </c>
      <c r="CK96" s="72">
        <f t="shared" si="536"/>
        <v>-44551.26999999996</v>
      </c>
      <c r="CL96" s="72">
        <f t="shared" si="536"/>
        <v>-31215.799999999988</v>
      </c>
      <c r="CM96" s="72">
        <f t="shared" si="537"/>
        <v>-74752.130000000121</v>
      </c>
      <c r="CN96" s="71">
        <f t="shared" si="538"/>
        <v>-433242.58000000031</v>
      </c>
      <c r="CO96" s="72">
        <f t="shared" si="539"/>
        <v>-225477.8899999999</v>
      </c>
      <c r="CP96" s="72">
        <f t="shared" si="539"/>
        <v>-262866.50999999978</v>
      </c>
      <c r="CQ96" s="72">
        <f t="shared" si="539"/>
        <v>-695739.22000000044</v>
      </c>
      <c r="CR96" s="72">
        <f t="shared" si="539"/>
        <v>-398875.03000000026</v>
      </c>
      <c r="CS96" s="72">
        <f t="shared" si="539"/>
        <v>-118050.07000000007</v>
      </c>
      <c r="CT96" s="72">
        <f t="shared" si="539"/>
        <v>-93456.770000000077</v>
      </c>
      <c r="CU96" s="72">
        <f t="shared" si="539"/>
        <v>-132278.94</v>
      </c>
      <c r="CV96" s="72">
        <f t="shared" si="539"/>
        <v>-91929.169999999955</v>
      </c>
      <c r="CW96" s="72">
        <f t="shared" si="539"/>
        <v>-126471.08999999997</v>
      </c>
      <c r="CX96" s="72">
        <f t="shared" si="539"/>
        <v>-273650.5400000001</v>
      </c>
      <c r="CY96" s="72">
        <f t="shared" si="540"/>
        <v>-150581.43999999971</v>
      </c>
      <c r="CZ96" s="71">
        <f t="shared" si="540"/>
        <v>-149934.07000000007</v>
      </c>
      <c r="DA96" s="72">
        <f t="shared" si="540"/>
        <v>-269127.0299999998</v>
      </c>
      <c r="DB96" s="72">
        <f t="shared" si="540"/>
        <v>205651.3599999994</v>
      </c>
      <c r="DC96" s="72">
        <f t="shared" si="540"/>
        <v>210132.92000000039</v>
      </c>
      <c r="DD96" s="72">
        <f t="shared" si="540"/>
        <v>31267.580000000075</v>
      </c>
      <c r="DE96" s="72">
        <f t="shared" si="540"/>
        <v>73872.819999999949</v>
      </c>
      <c r="DF96" s="72">
        <f t="shared" si="540"/>
        <v>4333.8300000000163</v>
      </c>
      <c r="DG96" s="72">
        <f t="shared" si="540"/>
        <v>123510.62</v>
      </c>
      <c r="DH96" s="72">
        <f t="shared" si="541"/>
        <v>108278.66999999998</v>
      </c>
      <c r="DI96" s="72">
        <f t="shared" si="542"/>
        <v>144656.08999999994</v>
      </c>
      <c r="DJ96" s="72">
        <f t="shared" si="542"/>
        <v>281137.1100000001</v>
      </c>
      <c r="DK96" s="72">
        <f t="shared" si="542"/>
        <v>69768.13</v>
      </c>
      <c r="DL96" s="81">
        <f t="shared" si="542"/>
        <v>155965.59000000032</v>
      </c>
      <c r="DM96" s="72">
        <f t="shared" si="542"/>
        <v>486753.25000000023</v>
      </c>
      <c r="DN96" s="72">
        <f t="shared" si="542"/>
        <v>102490.27000000002</v>
      </c>
      <c r="DO96" s="72">
        <f t="shared" si="542"/>
        <v>225513.28000000003</v>
      </c>
      <c r="DP96" s="72">
        <f t="shared" si="542"/>
        <v>14776.860000000102</v>
      </c>
      <c r="DQ96" s="72">
        <f t="shared" si="542"/>
        <v>-76019.38</v>
      </c>
      <c r="DR96" s="72">
        <f t="shared" si="542"/>
        <v>79383.51999999996</v>
      </c>
      <c r="DS96" s="72">
        <f t="shared" si="542"/>
        <v>32266.170000000042</v>
      </c>
      <c r="DT96" s="72">
        <f t="shared" si="543"/>
        <v>3199.8999999999942</v>
      </c>
      <c r="DU96" s="72">
        <f t="shared" si="544"/>
        <v>9050.6700000000419</v>
      </c>
      <c r="DV96" s="72">
        <f t="shared" si="544"/>
        <v>30202.459999999963</v>
      </c>
      <c r="DW96" s="72">
        <f t="shared" si="544"/>
        <v>83089.719999999856</v>
      </c>
      <c r="DX96" s="81">
        <f t="shared" si="544"/>
        <v>-43629.760000000475</v>
      </c>
    </row>
    <row r="97" spans="1:128" x14ac:dyDescent="0.25">
      <c r="A97" s="3"/>
      <c r="B97" s="26" t="s">
        <v>23</v>
      </c>
      <c r="C97" s="79">
        <f t="shared" si="545"/>
        <v>1374412.3299999998</v>
      </c>
      <c r="D97" s="80">
        <f t="shared" si="525"/>
        <v>961600.66999999993</v>
      </c>
      <c r="E97" s="80">
        <f t="shared" si="525"/>
        <v>562633.15999999992</v>
      </c>
      <c r="F97" s="80">
        <f t="shared" si="525"/>
        <v>289928.04000000004</v>
      </c>
      <c r="G97" s="80">
        <f t="shared" si="525"/>
        <v>208475.19</v>
      </c>
      <c r="H97" s="80">
        <f t="shared" si="525"/>
        <v>195806.91</v>
      </c>
      <c r="I97" s="80">
        <f t="shared" si="525"/>
        <v>222021.13</v>
      </c>
      <c r="J97" s="80">
        <f t="shared" si="525"/>
        <v>323606.07</v>
      </c>
      <c r="K97" s="80">
        <f t="shared" si="525"/>
        <v>741687.36</v>
      </c>
      <c r="L97" s="80">
        <f t="shared" si="525"/>
        <v>1226200.9700000002</v>
      </c>
      <c r="M97" s="80">
        <f t="shared" si="525"/>
        <v>1415476.1099999999</v>
      </c>
      <c r="N97" s="81">
        <f t="shared" si="525"/>
        <v>1300432.7500000002</v>
      </c>
      <c r="O97" s="80">
        <f t="shared" si="525"/>
        <v>1020993.02</v>
      </c>
      <c r="P97" s="80">
        <f t="shared" si="525"/>
        <v>788595.68</v>
      </c>
      <c r="Q97" s="80">
        <f t="shared" si="525"/>
        <v>500934.64999999997</v>
      </c>
      <c r="R97" s="80">
        <f t="shared" si="525"/>
        <v>199890</v>
      </c>
      <c r="S97" s="80">
        <f t="shared" si="525"/>
        <v>165137.59999999998</v>
      </c>
      <c r="T97" s="80">
        <f t="shared" si="525"/>
        <v>155140.32</v>
      </c>
      <c r="U97" s="80">
        <f t="shared" si="525"/>
        <v>203507.39</v>
      </c>
      <c r="V97" s="70">
        <f t="shared" ref="V97" si="565">V83+V90</f>
        <v>329385.29000000004</v>
      </c>
      <c r="W97" s="70">
        <f t="shared" si="526"/>
        <v>656595.47000000009</v>
      </c>
      <c r="X97" s="155">
        <f t="shared" si="526"/>
        <v>1028298.0900000001</v>
      </c>
      <c r="Y97" s="72">
        <f t="shared" si="526"/>
        <v>1469226.99</v>
      </c>
      <c r="Z97" s="70">
        <v>1450838.23</v>
      </c>
      <c r="AA97" s="70">
        <f t="shared" ref="AA97" si="566">AA83+AA90</f>
        <v>1229321.46</v>
      </c>
      <c r="AB97" s="70">
        <f t="shared" si="527"/>
        <v>860258.59</v>
      </c>
      <c r="AC97" s="70">
        <f t="shared" si="528"/>
        <v>490439.25</v>
      </c>
      <c r="AD97" s="70">
        <f t="shared" si="528"/>
        <v>268636.50000000006</v>
      </c>
      <c r="AE97" s="70">
        <f t="shared" ref="AE97:AF97" si="567">AE83+AE90</f>
        <v>217878.91</v>
      </c>
      <c r="AF97" s="70">
        <f t="shared" si="567"/>
        <v>201619.02000000002</v>
      </c>
      <c r="AG97" s="70">
        <f t="shared" ref="AG97:AI97" si="568">AG83+AG90</f>
        <v>241749.38000000003</v>
      </c>
      <c r="AH97" s="70">
        <f t="shared" si="568"/>
        <v>366450.92</v>
      </c>
      <c r="AI97" s="70">
        <f t="shared" si="568"/>
        <v>643940.99</v>
      </c>
      <c r="AJ97" s="152">
        <f t="shared" ref="AJ97" si="569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51"/>
        <v>1687387.0199999998</v>
      </c>
      <c r="AX97" s="72">
        <f t="shared" si="551"/>
        <v>1666264.7400000002</v>
      </c>
      <c r="AY97" s="70">
        <f t="shared" si="551"/>
        <v>1436679.98</v>
      </c>
      <c r="AZ97" s="70">
        <f t="shared" si="551"/>
        <v>1062469.5</v>
      </c>
      <c r="BA97" s="70">
        <f t="shared" si="551"/>
        <v>561782.36</v>
      </c>
      <c r="BB97" s="70">
        <f t="shared" si="551"/>
        <v>337226.02</v>
      </c>
      <c r="BC97" s="70">
        <f t="shared" si="551"/>
        <v>214178.3</v>
      </c>
      <c r="BD97" s="70">
        <f t="shared" si="551"/>
        <v>197672.58</v>
      </c>
      <c r="BE97" s="70">
        <f t="shared" si="551"/>
        <v>225104.54</v>
      </c>
      <c r="BF97" s="70">
        <f t="shared" si="551"/>
        <v>337224.96000000002</v>
      </c>
      <c r="BG97" s="70">
        <f t="shared" si="551"/>
        <v>809384.99000000011</v>
      </c>
      <c r="BH97" s="152">
        <f t="shared" si="551"/>
        <v>1224028.44</v>
      </c>
      <c r="BI97" s="72">
        <f t="shared" ref="BI97:BJ97" si="570">BI83+BI90</f>
        <v>1410150.91</v>
      </c>
      <c r="BJ97" s="72">
        <f t="shared" si="570"/>
        <v>1547975.8399999999</v>
      </c>
      <c r="BK97" s="70">
        <f t="shared" ref="BK97:BS97" si="571">BK83+BK90</f>
        <v>1202018.26</v>
      </c>
      <c r="BL97" s="70">
        <f t="shared" si="571"/>
        <v>1021661.5500000002</v>
      </c>
      <c r="BM97" s="70">
        <f t="shared" si="571"/>
        <v>546906.13</v>
      </c>
      <c r="BN97" s="70">
        <f t="shared" si="571"/>
        <v>246959.1</v>
      </c>
      <c r="BO97" s="70">
        <f t="shared" si="571"/>
        <v>195568.9</v>
      </c>
      <c r="BP97" s="70">
        <f t="shared" si="571"/>
        <v>173781.72</v>
      </c>
      <c r="BQ97" s="70">
        <f t="shared" si="571"/>
        <v>198799.94</v>
      </c>
      <c r="BR97" s="70">
        <f t="shared" si="571"/>
        <v>336362.45</v>
      </c>
      <c r="BS97" s="70">
        <f t="shared" si="571"/>
        <v>688952.51000000013</v>
      </c>
      <c r="BT97" s="152">
        <f t="shared" ref="BT97" si="572">BT83+BT90</f>
        <v>1069315.03</v>
      </c>
      <c r="BU97" s="72">
        <f t="shared" si="535"/>
        <v>61698.509999999951</v>
      </c>
      <c r="BV97" s="72">
        <f t="shared" si="535"/>
        <v>90038.040000000037</v>
      </c>
      <c r="BW97" s="72">
        <f t="shared" si="535"/>
        <v>43337.590000000026</v>
      </c>
      <c r="BX97" s="72">
        <f t="shared" si="535"/>
        <v>40666.589999999997</v>
      </c>
      <c r="BY97" s="72">
        <f t="shared" si="535"/>
        <v>18513.739999999991</v>
      </c>
      <c r="BZ97" s="72">
        <f t="shared" si="535"/>
        <v>-5779.2200000000303</v>
      </c>
      <c r="CA97" s="72">
        <f t="shared" si="535"/>
        <v>85091.889999999898</v>
      </c>
      <c r="CB97" s="155">
        <f t="shared" si="535"/>
        <v>197902.88000000012</v>
      </c>
      <c r="CC97" s="72">
        <f t="shared" si="535"/>
        <v>-53750.880000000121</v>
      </c>
      <c r="CD97" s="72">
        <f t="shared" si="535"/>
        <v>-150405.47999999975</v>
      </c>
      <c r="CE97" s="72">
        <f t="shared" si="536"/>
        <v>-208328.43999999994</v>
      </c>
      <c r="CF97" s="72">
        <f t="shared" si="536"/>
        <v>-71662.909999999916</v>
      </c>
      <c r="CG97" s="72">
        <f t="shared" si="536"/>
        <v>10495.399999999965</v>
      </c>
      <c r="CH97" s="72">
        <f t="shared" si="536"/>
        <v>-68746.500000000058</v>
      </c>
      <c r="CI97" s="72">
        <f t="shared" si="536"/>
        <v>-52741.310000000027</v>
      </c>
      <c r="CJ97" s="72">
        <f t="shared" si="536"/>
        <v>-46478.700000000012</v>
      </c>
      <c r="CK97" s="72">
        <f t="shared" si="536"/>
        <v>-38241.99000000002</v>
      </c>
      <c r="CL97" s="72">
        <f t="shared" si="536"/>
        <v>-37065.629999999946</v>
      </c>
      <c r="CM97" s="72">
        <f t="shared" si="537"/>
        <v>12654.480000000098</v>
      </c>
      <c r="CN97" s="71">
        <f t="shared" si="538"/>
        <v>-412485.66999999993</v>
      </c>
      <c r="CO97" s="72">
        <f t="shared" si="539"/>
        <v>-166079.84000000008</v>
      </c>
      <c r="CP97" s="72">
        <f t="shared" si="539"/>
        <v>68404.619999999879</v>
      </c>
      <c r="CQ97" s="72">
        <f t="shared" si="539"/>
        <v>-729698.55</v>
      </c>
      <c r="CR97" s="72">
        <f t="shared" si="539"/>
        <v>-300886.38000000024</v>
      </c>
      <c r="CS97" s="72">
        <f t="shared" si="539"/>
        <v>36143.369999999995</v>
      </c>
      <c r="CT97" s="72">
        <f t="shared" si="539"/>
        <v>-77858.059999999939</v>
      </c>
      <c r="CU97" s="72">
        <f t="shared" si="539"/>
        <v>-116387.02999999994</v>
      </c>
      <c r="CV97" s="72">
        <f t="shared" si="539"/>
        <v>-79368.099999999977</v>
      </c>
      <c r="CW97" s="72">
        <f t="shared" si="539"/>
        <v>-113428.66999999995</v>
      </c>
      <c r="CX97" s="72">
        <f t="shared" si="539"/>
        <v>-199770.78000000009</v>
      </c>
      <c r="CY97" s="72">
        <f t="shared" si="540"/>
        <v>-202344.90000000014</v>
      </c>
      <c r="CZ97" s="71">
        <f t="shared" si="540"/>
        <v>102978.17999999993</v>
      </c>
      <c r="DA97" s="72">
        <f t="shared" si="540"/>
        <v>-52080.189999999711</v>
      </c>
      <c r="DB97" s="72">
        <f t="shared" si="540"/>
        <v>-283831.13000000012</v>
      </c>
      <c r="DC97" s="72">
        <f t="shared" si="540"/>
        <v>522340.03</v>
      </c>
      <c r="DD97" s="72">
        <f t="shared" si="540"/>
        <v>98675.470000000205</v>
      </c>
      <c r="DE97" s="72">
        <f t="shared" si="540"/>
        <v>-107486.47999999998</v>
      </c>
      <c r="DF97" s="72">
        <f t="shared" si="540"/>
        <v>9268.539999999979</v>
      </c>
      <c r="DG97" s="72">
        <f t="shared" si="540"/>
        <v>120087.63999999996</v>
      </c>
      <c r="DH97" s="72">
        <f t="shared" si="541"/>
        <v>83314.540000000008</v>
      </c>
      <c r="DI97" s="72">
        <f t="shared" si="542"/>
        <v>130073.50999999998</v>
      </c>
      <c r="DJ97" s="72">
        <f t="shared" si="542"/>
        <v>228996.74000000005</v>
      </c>
      <c r="DK97" s="72">
        <f t="shared" si="542"/>
        <v>36900.900000000023</v>
      </c>
      <c r="DL97" s="81">
        <f t="shared" si="542"/>
        <v>113777.14000000013</v>
      </c>
      <c r="DM97" s="72">
        <f t="shared" si="542"/>
        <v>277236.10999999987</v>
      </c>
      <c r="DN97" s="72">
        <f t="shared" si="542"/>
        <v>118288.90000000037</v>
      </c>
      <c r="DO97" s="72">
        <f t="shared" si="542"/>
        <v>234661.71999999997</v>
      </c>
      <c r="DP97" s="72">
        <f t="shared" si="542"/>
        <v>40807.949999999837</v>
      </c>
      <c r="DQ97" s="72">
        <f t="shared" si="542"/>
        <v>14876.229999999981</v>
      </c>
      <c r="DR97" s="72">
        <f t="shared" si="542"/>
        <v>90266.920000000013</v>
      </c>
      <c r="DS97" s="72">
        <f t="shared" si="542"/>
        <v>18609.399999999994</v>
      </c>
      <c r="DT97" s="72">
        <f t="shared" si="543"/>
        <v>23890.859999999986</v>
      </c>
      <c r="DU97" s="72">
        <f t="shared" si="544"/>
        <v>26304.600000000006</v>
      </c>
      <c r="DV97" s="72">
        <f t="shared" si="544"/>
        <v>862.51000000000931</v>
      </c>
      <c r="DW97" s="72">
        <f t="shared" si="544"/>
        <v>120432.47999999998</v>
      </c>
      <c r="DX97" s="81">
        <f t="shared" si="544"/>
        <v>154713.40999999992</v>
      </c>
    </row>
    <row r="98" spans="1:128" x14ac:dyDescent="0.25">
      <c r="A98" s="3"/>
      <c r="B98" s="26" t="s">
        <v>24</v>
      </c>
      <c r="C98" s="79">
        <f t="shared" si="545"/>
        <v>1719686.33</v>
      </c>
      <c r="D98" s="80">
        <f t="shared" si="525"/>
        <v>1266320.46</v>
      </c>
      <c r="E98" s="80">
        <f t="shared" si="525"/>
        <v>962052.32</v>
      </c>
      <c r="F98" s="80">
        <f t="shared" si="525"/>
        <v>856323.51</v>
      </c>
      <c r="G98" s="80">
        <f t="shared" si="525"/>
        <v>792076.52</v>
      </c>
      <c r="H98" s="80">
        <f t="shared" si="525"/>
        <v>764230.44000000006</v>
      </c>
      <c r="I98" s="80">
        <f t="shared" si="525"/>
        <v>817019.10999999987</v>
      </c>
      <c r="J98" s="80">
        <f t="shared" si="525"/>
        <v>929392.16999999993</v>
      </c>
      <c r="K98" s="80">
        <f t="shared" si="525"/>
        <v>1225999.6300000001</v>
      </c>
      <c r="L98" s="80">
        <f t="shared" si="525"/>
        <v>1444715.71</v>
      </c>
      <c r="M98" s="80">
        <f t="shared" si="525"/>
        <v>1495019.5100000002</v>
      </c>
      <c r="N98" s="81">
        <f t="shared" si="525"/>
        <v>1396118.1500000001</v>
      </c>
      <c r="O98" s="80">
        <f t="shared" si="525"/>
        <v>1253207.9400000002</v>
      </c>
      <c r="P98" s="80">
        <f t="shared" si="525"/>
        <v>1111364.5899999999</v>
      </c>
      <c r="Q98" s="80">
        <f t="shared" si="525"/>
        <v>973758.44</v>
      </c>
      <c r="R98" s="80">
        <f t="shared" si="525"/>
        <v>705979</v>
      </c>
      <c r="S98" s="80">
        <f t="shared" si="525"/>
        <v>761926.46</v>
      </c>
      <c r="T98" s="80">
        <f t="shared" si="525"/>
        <v>771451.05</v>
      </c>
      <c r="U98" s="80">
        <f t="shared" si="525"/>
        <v>818013.84</v>
      </c>
      <c r="V98" s="70">
        <f t="shared" ref="V98" si="573">V84+V91</f>
        <v>1005296.46</v>
      </c>
      <c r="W98" s="70">
        <f t="shared" si="526"/>
        <v>1202069.54</v>
      </c>
      <c r="X98" s="155">
        <f t="shared" si="526"/>
        <v>1339896.17</v>
      </c>
      <c r="Y98" s="72">
        <f t="shared" si="526"/>
        <v>1539926.66</v>
      </c>
      <c r="Z98" s="70">
        <v>1466379.8199999998</v>
      </c>
      <c r="AA98" s="70">
        <f t="shared" ref="AA98" si="574">AA84+AA91</f>
        <v>1387118.33</v>
      </c>
      <c r="AB98" s="70">
        <f t="shared" si="527"/>
        <v>1269612.3500000001</v>
      </c>
      <c r="AC98" s="70">
        <f t="shared" si="528"/>
        <v>968261.92999999993</v>
      </c>
      <c r="AD98" s="70">
        <f t="shared" si="528"/>
        <v>841568.67</v>
      </c>
      <c r="AE98" s="70">
        <f t="shared" ref="AE98:AF98" si="575">AE84+AE91</f>
        <v>826110.65</v>
      </c>
      <c r="AF98" s="70">
        <f t="shared" si="575"/>
        <v>796531.63000000012</v>
      </c>
      <c r="AG98" s="70">
        <f t="shared" ref="AG98:AI98" si="576">AG84+AG91</f>
        <v>846610.63</v>
      </c>
      <c r="AH98" s="70">
        <f t="shared" si="576"/>
        <v>974881.71</v>
      </c>
      <c r="AI98" s="70">
        <f t="shared" si="576"/>
        <v>1191215.45</v>
      </c>
      <c r="AJ98" s="152">
        <f t="shared" ref="AJ98" si="577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51"/>
        <v>1661635.1500000001</v>
      </c>
      <c r="AX98" s="72">
        <f t="shared" si="551"/>
        <v>1709862.53</v>
      </c>
      <c r="AY98" s="70">
        <f t="shared" si="551"/>
        <v>1573231.6500000001</v>
      </c>
      <c r="AZ98" s="70">
        <f t="shared" si="551"/>
        <v>1617955.7400000002</v>
      </c>
      <c r="BA98" s="70">
        <f t="shared" si="551"/>
        <v>1269246.1200000001</v>
      </c>
      <c r="BB98" s="70">
        <f t="shared" si="551"/>
        <v>1009924.4500000001</v>
      </c>
      <c r="BC98" s="70">
        <f t="shared" si="551"/>
        <v>910111.01</v>
      </c>
      <c r="BD98" s="70">
        <f t="shared" si="551"/>
        <v>867248.92</v>
      </c>
      <c r="BE98" s="70">
        <f t="shared" si="551"/>
        <v>748480.95</v>
      </c>
      <c r="BF98" s="70">
        <f t="shared" si="551"/>
        <v>953925.04</v>
      </c>
      <c r="BG98" s="70">
        <f t="shared" si="551"/>
        <v>1223125.1599999999</v>
      </c>
      <c r="BH98" s="152">
        <f t="shared" si="551"/>
        <v>1549588.6199999999</v>
      </c>
      <c r="BI98" s="72">
        <f t="shared" ref="BI98:BJ98" si="578">BI84+BI91</f>
        <v>1551050.3900000001</v>
      </c>
      <c r="BJ98" s="72">
        <f t="shared" si="578"/>
        <v>1890607.7199999997</v>
      </c>
      <c r="BK98" s="70">
        <f t="shared" ref="BK98:BS98" si="579">BK84+BK91</f>
        <v>1552417.86</v>
      </c>
      <c r="BL98" s="70">
        <f t="shared" si="579"/>
        <v>1478524.5</v>
      </c>
      <c r="BM98" s="70">
        <f t="shared" si="579"/>
        <v>1312705.8799999999</v>
      </c>
      <c r="BN98" s="70">
        <f t="shared" si="579"/>
        <v>972338.34</v>
      </c>
      <c r="BO98" s="70">
        <f t="shared" si="579"/>
        <v>931146.11</v>
      </c>
      <c r="BP98" s="70">
        <f t="shared" si="579"/>
        <v>861221.99</v>
      </c>
      <c r="BQ98" s="70">
        <f t="shared" si="579"/>
        <v>898549.41999999993</v>
      </c>
      <c r="BR98" s="70">
        <f t="shared" si="579"/>
        <v>1022593.1100000001</v>
      </c>
      <c r="BS98" s="70">
        <f t="shared" si="579"/>
        <v>1183571.55</v>
      </c>
      <c r="BT98" s="152">
        <f t="shared" ref="BT98" si="580">BT84+BT91</f>
        <v>1385425.13</v>
      </c>
      <c r="BU98" s="72">
        <f t="shared" si="535"/>
        <v>-11706.119999999995</v>
      </c>
      <c r="BV98" s="72">
        <f t="shared" si="535"/>
        <v>150344.51</v>
      </c>
      <c r="BW98" s="72">
        <f t="shared" si="535"/>
        <v>30150.060000000056</v>
      </c>
      <c r="BX98" s="72">
        <f t="shared" si="535"/>
        <v>-7220.609999999986</v>
      </c>
      <c r="BY98" s="72">
        <f t="shared" si="535"/>
        <v>-994.73000000009779</v>
      </c>
      <c r="BZ98" s="72">
        <f t="shared" si="535"/>
        <v>-75904.290000000037</v>
      </c>
      <c r="CA98" s="72">
        <f t="shared" si="535"/>
        <v>23930.090000000084</v>
      </c>
      <c r="CB98" s="155">
        <f t="shared" si="535"/>
        <v>104819.54000000004</v>
      </c>
      <c r="CC98" s="72">
        <f t="shared" si="535"/>
        <v>-44907.149999999674</v>
      </c>
      <c r="CD98" s="72">
        <f t="shared" si="535"/>
        <v>-70261.669999999693</v>
      </c>
      <c r="CE98" s="72">
        <f t="shared" si="536"/>
        <v>-133910.3899999999</v>
      </c>
      <c r="CF98" s="72">
        <f t="shared" si="536"/>
        <v>-158247.76000000024</v>
      </c>
      <c r="CG98" s="72">
        <f t="shared" si="536"/>
        <v>5496.5100000000093</v>
      </c>
      <c r="CH98" s="72">
        <f t="shared" si="536"/>
        <v>-135589.67000000004</v>
      </c>
      <c r="CI98" s="72">
        <f t="shared" si="536"/>
        <v>-64184.190000000061</v>
      </c>
      <c r="CJ98" s="72">
        <f t="shared" si="536"/>
        <v>-25080.580000000075</v>
      </c>
      <c r="CK98" s="72">
        <f t="shared" si="536"/>
        <v>-28596.790000000037</v>
      </c>
      <c r="CL98" s="72">
        <f t="shared" si="536"/>
        <v>30414.75</v>
      </c>
      <c r="CM98" s="72">
        <f t="shared" si="537"/>
        <v>10854.090000000084</v>
      </c>
      <c r="CN98" s="71">
        <f t="shared" si="538"/>
        <v>-125039.40999999992</v>
      </c>
      <c r="CO98" s="72">
        <f t="shared" si="539"/>
        <v>42324.679999999935</v>
      </c>
      <c r="CP98" s="72">
        <f t="shared" si="539"/>
        <v>9813.0399999998044</v>
      </c>
      <c r="CQ98" s="72">
        <f t="shared" si="539"/>
        <v>-388690.59000000008</v>
      </c>
      <c r="CR98" s="72">
        <f t="shared" si="539"/>
        <v>-255984.44999999995</v>
      </c>
      <c r="CS98" s="72">
        <f t="shared" si="539"/>
        <v>-117726.12000000011</v>
      </c>
      <c r="CT98" s="72">
        <f t="shared" si="539"/>
        <v>-179375.04000000004</v>
      </c>
      <c r="CU98" s="72">
        <f t="shared" si="539"/>
        <v>-194853.89</v>
      </c>
      <c r="CV98" s="72">
        <f t="shared" si="539"/>
        <v>-158863.79999999981</v>
      </c>
      <c r="CW98" s="72">
        <f t="shared" si="539"/>
        <v>-236493.62</v>
      </c>
      <c r="CX98" s="72">
        <f t="shared" si="539"/>
        <v>-222195.71999999997</v>
      </c>
      <c r="CY98" s="72">
        <f t="shared" si="540"/>
        <v>-218383.42999999993</v>
      </c>
      <c r="CZ98" s="71">
        <f t="shared" si="540"/>
        <v>20995.319999999832</v>
      </c>
      <c r="DA98" s="72">
        <f t="shared" si="540"/>
        <v>-164033.17000000016</v>
      </c>
      <c r="DB98" s="72">
        <f t="shared" si="540"/>
        <v>-253295.75</v>
      </c>
      <c r="DC98" s="72">
        <f t="shared" si="540"/>
        <v>202577.27000000002</v>
      </c>
      <c r="DD98" s="72">
        <f t="shared" si="540"/>
        <v>-92358.940000000177</v>
      </c>
      <c r="DE98" s="72">
        <f t="shared" si="540"/>
        <v>-183258.07000000007</v>
      </c>
      <c r="DF98" s="72">
        <f t="shared" si="540"/>
        <v>11019.260000000009</v>
      </c>
      <c r="DG98" s="72">
        <f t="shared" si="540"/>
        <v>110853.53000000003</v>
      </c>
      <c r="DH98" s="72">
        <f t="shared" si="541"/>
        <v>88146.509999999893</v>
      </c>
      <c r="DI98" s="72">
        <f t="shared" si="542"/>
        <v>334623.30000000005</v>
      </c>
      <c r="DJ98" s="72">
        <f t="shared" si="542"/>
        <v>243152.3899999999</v>
      </c>
      <c r="DK98" s="72">
        <f t="shared" si="542"/>
        <v>186473.71999999997</v>
      </c>
      <c r="DL98" s="81">
        <f t="shared" si="542"/>
        <v>-105648.35999999987</v>
      </c>
      <c r="DM98" s="72">
        <f t="shared" si="542"/>
        <v>110584.76000000001</v>
      </c>
      <c r="DN98" s="72">
        <f t="shared" si="542"/>
        <v>-180745.18999999971</v>
      </c>
      <c r="DO98" s="72">
        <f t="shared" si="542"/>
        <v>20813.790000000037</v>
      </c>
      <c r="DP98" s="72">
        <f t="shared" si="542"/>
        <v>139431.24000000022</v>
      </c>
      <c r="DQ98" s="72">
        <f t="shared" si="542"/>
        <v>-43459.759999999776</v>
      </c>
      <c r="DR98" s="72">
        <f t="shared" si="542"/>
        <v>37586.110000000102</v>
      </c>
      <c r="DS98" s="72">
        <f t="shared" si="542"/>
        <v>-21035.099999999977</v>
      </c>
      <c r="DT98" s="72">
        <f t="shared" si="543"/>
        <v>6026.9300000000512</v>
      </c>
      <c r="DU98" s="72">
        <f t="shared" si="544"/>
        <v>-150068.46999999997</v>
      </c>
      <c r="DV98" s="72">
        <f t="shared" si="544"/>
        <v>-68668.070000000065</v>
      </c>
      <c r="DW98" s="72">
        <f t="shared" si="544"/>
        <v>39553.60999999987</v>
      </c>
      <c r="DX98" s="81">
        <f t="shared" si="544"/>
        <v>164163.49</v>
      </c>
    </row>
    <row r="99" spans="1:128" ht="15.75" thickBot="1" x14ac:dyDescent="0.3">
      <c r="A99" s="3"/>
      <c r="B99" s="28" t="s">
        <v>25</v>
      </c>
      <c r="C99" s="82">
        <f>SUM(C94:C98)</f>
        <v>12009087.020000001</v>
      </c>
      <c r="D99" s="133">
        <f t="shared" ref="D99:U99" si="581">SUM(D94:D98)</f>
        <v>8857663.1900000013</v>
      </c>
      <c r="E99" s="133">
        <f t="shared" si="581"/>
        <v>5031671.87</v>
      </c>
      <c r="F99" s="133">
        <f t="shared" si="581"/>
        <v>3007348.08</v>
      </c>
      <c r="G99" s="133">
        <f t="shared" si="581"/>
        <v>2212385.88</v>
      </c>
      <c r="H99" s="133">
        <f t="shared" si="581"/>
        <v>2120079</v>
      </c>
      <c r="I99" s="133">
        <f t="shared" si="581"/>
        <v>2268240.35</v>
      </c>
      <c r="J99" s="133">
        <f t="shared" si="581"/>
        <v>2803822.3500000006</v>
      </c>
      <c r="K99" s="133">
        <f t="shared" si="581"/>
        <v>6128617.5800000001</v>
      </c>
      <c r="L99" s="133">
        <f t="shared" si="581"/>
        <v>10182385.310000002</v>
      </c>
      <c r="M99" s="133">
        <f t="shared" si="581"/>
        <v>12245293.309999999</v>
      </c>
      <c r="N99" s="134">
        <f t="shared" si="581"/>
        <v>11877226.43</v>
      </c>
      <c r="O99" s="133">
        <f t="shared" si="581"/>
        <v>9197952.1999999993</v>
      </c>
      <c r="P99" s="133">
        <f t="shared" si="581"/>
        <v>7528917.5699999994</v>
      </c>
      <c r="Q99" s="133">
        <f t="shared" si="581"/>
        <v>5583531.8900000006</v>
      </c>
      <c r="R99" s="133">
        <f t="shared" si="581"/>
        <v>2491376</v>
      </c>
      <c r="S99" s="133">
        <f t="shared" si="581"/>
        <v>2121852.6399999997</v>
      </c>
      <c r="T99" s="133">
        <f t="shared" si="581"/>
        <v>2024902.9000000001</v>
      </c>
      <c r="U99" s="133">
        <f t="shared" si="581"/>
        <v>2220423.38</v>
      </c>
      <c r="V99" s="133">
        <f t="shared" ref="V99:X99" si="582">SUM(V94:V98)</f>
        <v>3112866.86</v>
      </c>
      <c r="W99" s="133">
        <f t="shared" si="582"/>
        <v>5643881.2999999998</v>
      </c>
      <c r="X99" s="148">
        <f t="shared" si="582"/>
        <v>8778559.1799999997</v>
      </c>
      <c r="Y99" s="133">
        <f t="shared" ref="Y99:AB99" si="583">SUM(Y94:Y98)</f>
        <v>12923021.410000002</v>
      </c>
      <c r="Z99" s="133">
        <f t="shared" si="583"/>
        <v>13206685.720000003</v>
      </c>
      <c r="AA99" s="133">
        <f t="shared" si="583"/>
        <v>10776573.16</v>
      </c>
      <c r="AB99" s="133">
        <f t="shared" si="583"/>
        <v>8122639.6899999995</v>
      </c>
      <c r="AC99" s="133">
        <f t="shared" ref="AC99" si="584">SUM(AC94:AC98)</f>
        <v>4988071.8899999997</v>
      </c>
      <c r="AD99" s="133">
        <f t="shared" ref="AD99:AF99" si="585">SUM(AD94:AD98)</f>
        <v>2853593.22</v>
      </c>
      <c r="AE99" s="133">
        <f t="shared" si="585"/>
        <v>2422378.19</v>
      </c>
      <c r="AF99" s="133">
        <f t="shared" si="585"/>
        <v>2246840.98</v>
      </c>
      <c r="AG99" s="133">
        <f t="shared" ref="AG99:AI99" si="586">SUM(AG94:AG98)</f>
        <v>2449436.1800000002</v>
      </c>
      <c r="AH99" s="133">
        <f t="shared" si="586"/>
        <v>3140286.98</v>
      </c>
      <c r="AI99" s="133">
        <f t="shared" si="586"/>
        <v>6030095.7000000002</v>
      </c>
      <c r="AJ99" s="148">
        <f t="shared" ref="AJ99" si="587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8">SUM(AW94:AW98)</f>
        <v>15826775.299999999</v>
      </c>
      <c r="AX99" s="133">
        <f t="shared" si="588"/>
        <v>15145415.879999999</v>
      </c>
      <c r="AY99" s="133">
        <f t="shared" si="588"/>
        <v>12423601.690000001</v>
      </c>
      <c r="AZ99" s="133">
        <f t="shared" si="588"/>
        <v>10497150.639999999</v>
      </c>
      <c r="BA99" s="133">
        <f t="shared" si="588"/>
        <v>5409706.0099999998</v>
      </c>
      <c r="BB99" s="133">
        <f t="shared" si="588"/>
        <v>3502701.54</v>
      </c>
      <c r="BC99" s="133">
        <f t="shared" si="588"/>
        <v>2539445.29</v>
      </c>
      <c r="BD99" s="133">
        <f t="shared" si="588"/>
        <v>2217053.94</v>
      </c>
      <c r="BE99" s="133">
        <f t="shared" si="588"/>
        <v>2284651.33</v>
      </c>
      <c r="BF99" s="133">
        <f t="shared" si="588"/>
        <v>3076170.4400000004</v>
      </c>
      <c r="BG99" s="133">
        <f t="shared" si="588"/>
        <v>6530911.4300000006</v>
      </c>
      <c r="BH99" s="148">
        <f t="shared" si="588"/>
        <v>11282290.469999999</v>
      </c>
      <c r="BI99" s="133">
        <f t="shared" ref="BI99:BS99" si="589">SUM(BI94:BI98)</f>
        <v>13018838.100000001</v>
      </c>
      <c r="BJ99" s="133">
        <f t="shared" si="589"/>
        <v>14803554.369999997</v>
      </c>
      <c r="BK99" s="133">
        <f t="shared" si="589"/>
        <v>11231331.219999999</v>
      </c>
      <c r="BL99" s="133">
        <f t="shared" si="589"/>
        <v>10235737.48</v>
      </c>
      <c r="BM99" s="133">
        <f t="shared" si="589"/>
        <v>5763799.4899999993</v>
      </c>
      <c r="BN99" s="133">
        <f t="shared" si="589"/>
        <v>2863523.79</v>
      </c>
      <c r="BO99" s="133">
        <f t="shared" si="589"/>
        <v>2331010.6799999997</v>
      </c>
      <c r="BP99" s="133">
        <f t="shared" si="589"/>
        <v>2130728.87</v>
      </c>
      <c r="BQ99" s="133">
        <f t="shared" si="589"/>
        <v>2284040.67</v>
      </c>
      <c r="BR99" s="133">
        <f t="shared" si="589"/>
        <v>2922371.12</v>
      </c>
      <c r="BS99" s="133">
        <f t="shared" si="589"/>
        <v>6013902.6299999999</v>
      </c>
      <c r="BT99" s="133">
        <f t="shared" ref="BT99" si="590">SUM(BT94:BT98)</f>
        <v>11120488.789999999</v>
      </c>
      <c r="BU99" s="65">
        <f t="shared" ref="BU99:BY99" si="591">SUM(BU94:BU98)</f>
        <v>-551860.02000000083</v>
      </c>
      <c r="BV99" s="65">
        <f t="shared" si="591"/>
        <v>515972.08000000025</v>
      </c>
      <c r="BW99" s="65">
        <f t="shared" si="591"/>
        <v>90533.240000000224</v>
      </c>
      <c r="BX99" s="65">
        <f t="shared" si="591"/>
        <v>95176.100000000064</v>
      </c>
      <c r="BY99" s="65">
        <f t="shared" si="591"/>
        <v>47816.97</v>
      </c>
      <c r="BZ99" s="65">
        <f t="shared" ref="BZ99:CA99" si="592">SUM(BZ94:BZ98)</f>
        <v>-309044.50999999966</v>
      </c>
      <c r="CA99" s="65">
        <f t="shared" si="592"/>
        <v>484736.28000000026</v>
      </c>
      <c r="CB99" s="213">
        <f t="shared" ref="CB99:CC99" si="593">SUM(CB94:CB98)</f>
        <v>1403826.1300000034</v>
      </c>
      <c r="CC99" s="65">
        <f t="shared" si="593"/>
        <v>-677728.10000000079</v>
      </c>
      <c r="CD99" s="65">
        <f t="shared" ref="CD99:CE99" si="594">SUM(CD94:CD98)</f>
        <v>-1329459.2900000005</v>
      </c>
      <c r="CE99" s="65">
        <f t="shared" si="594"/>
        <v>-1578620.9600000004</v>
      </c>
      <c r="CF99" s="65">
        <f t="shared" ref="CF99:CG99" si="595">SUM(CF94:CF98)</f>
        <v>-593722.11999999941</v>
      </c>
      <c r="CG99" s="65">
        <f t="shared" si="595"/>
        <v>595460.00000000023</v>
      </c>
      <c r="CH99" s="65">
        <f t="shared" ref="CH99:CI99" si="596">SUM(CH94:CH98)</f>
        <v>-362217.22000000026</v>
      </c>
      <c r="CI99" s="65">
        <f t="shared" si="596"/>
        <v>-300525.55000000028</v>
      </c>
      <c r="CJ99" s="65">
        <f t="shared" ref="CJ99:CK99" si="597">SUM(CJ94:CJ98)</f>
        <v>-221938.07999999996</v>
      </c>
      <c r="CK99" s="65">
        <f t="shared" si="597"/>
        <v>-229012.79999999993</v>
      </c>
      <c r="CL99" s="65">
        <f t="shared" ref="CL99" si="598">SUM(CL94:CL98)</f>
        <v>-27420.120000000054</v>
      </c>
      <c r="CM99" s="65">
        <f t="shared" ref="CM99:CO99" si="599">SUM(CM94:CM98)</f>
        <v>-386214.40000000014</v>
      </c>
      <c r="CN99" s="64">
        <f t="shared" si="599"/>
        <v>-2520492.62</v>
      </c>
      <c r="CO99" s="65">
        <f t="shared" si="599"/>
        <v>-1371383.7299999997</v>
      </c>
      <c r="CP99" s="65">
        <f t="shared" ref="CP99:CQ99" si="600">SUM(CP94:CP98)</f>
        <v>-2553099.7999999989</v>
      </c>
      <c r="CQ99" s="65">
        <f t="shared" si="600"/>
        <v>-2946135.62</v>
      </c>
      <c r="CR99" s="65">
        <f t="shared" ref="CR99:CS99" si="601">SUM(CR94:CR98)</f>
        <v>-2414130.6500000022</v>
      </c>
      <c r="CS99" s="65">
        <f t="shared" si="601"/>
        <v>-681185.82000000018</v>
      </c>
      <c r="CT99" s="65">
        <f t="shared" ref="CT99:CU99" si="602">SUM(CT94:CT98)</f>
        <v>-512061.24000000017</v>
      </c>
      <c r="CU99" s="65">
        <f t="shared" si="602"/>
        <v>-887081.68999999971</v>
      </c>
      <c r="CV99" s="65">
        <f t="shared" ref="CV99:CW99" si="603">SUM(CV94:CV98)</f>
        <v>-561976.39999999991</v>
      </c>
      <c r="CW99" s="65">
        <f t="shared" si="603"/>
        <v>-830491.6799999997</v>
      </c>
      <c r="CX99" s="65">
        <f t="shared" ref="CX99:CY99" si="604">SUM(CX94:CX98)</f>
        <v>-1857973.4300000002</v>
      </c>
      <c r="CY99" s="65">
        <f t="shared" si="604"/>
        <v>-1010488.6100000001</v>
      </c>
      <c r="CZ99" s="64">
        <f t="shared" ref="CZ99:DA99" si="605">SUM(CZ94:CZ98)</f>
        <v>-691348.88000000129</v>
      </c>
      <c r="DA99" s="65">
        <f t="shared" si="605"/>
        <v>-1532370.1599999992</v>
      </c>
      <c r="DB99" s="65">
        <f t="shared" ref="DB99:DC99" si="606">SUM(DB94:DB98)</f>
        <v>614369.6399999985</v>
      </c>
      <c r="DC99" s="65">
        <f t="shared" si="606"/>
        <v>1299107.0899999999</v>
      </c>
      <c r="DD99" s="65">
        <f t="shared" ref="DD99:DE99" si="607">SUM(DD94:DD98)</f>
        <v>39619.700000001001</v>
      </c>
      <c r="DE99" s="65">
        <f t="shared" si="607"/>
        <v>259551.6999999996</v>
      </c>
      <c r="DF99" s="65">
        <f t="shared" ref="DF99:DG99" si="608">SUM(DF94:DF98)</f>
        <v>-137047.07999999961</v>
      </c>
      <c r="DG99" s="65">
        <f t="shared" si="608"/>
        <v>770014.58999999985</v>
      </c>
      <c r="DH99" s="65">
        <f t="shared" ref="DH99:DI99" si="609">SUM(DH94:DH98)</f>
        <v>591763.43999999983</v>
      </c>
      <c r="DI99" s="65">
        <f t="shared" si="609"/>
        <v>995276.52999999991</v>
      </c>
      <c r="DJ99" s="65">
        <f t="shared" ref="DJ99:DK99" si="610">SUM(DJ94:DJ98)</f>
        <v>1922089.97</v>
      </c>
      <c r="DK99" s="65">
        <f t="shared" si="610"/>
        <v>509672.88000000035</v>
      </c>
      <c r="DL99" s="134">
        <f t="shared" ref="DL99:DW99" si="611">SUM(DL94:DL98)</f>
        <v>708110.21000000066</v>
      </c>
      <c r="DM99" s="65">
        <f t="shared" si="611"/>
        <v>2807937.1999999993</v>
      </c>
      <c r="DN99" s="65">
        <f t="shared" si="611"/>
        <v>341861.51000000164</v>
      </c>
      <c r="DO99" s="65">
        <f t="shared" si="611"/>
        <v>1192270.4700000002</v>
      </c>
      <c r="DP99" s="65">
        <f t="shared" si="611"/>
        <v>261413.15999999992</v>
      </c>
      <c r="DQ99" s="65">
        <f t="shared" si="611"/>
        <v>-354093.47999999928</v>
      </c>
      <c r="DR99" s="65">
        <f t="shared" si="611"/>
        <v>639177.75</v>
      </c>
      <c r="DS99" s="65">
        <f t="shared" si="611"/>
        <v>208434.60999999993</v>
      </c>
      <c r="DT99" s="65">
        <f t="shared" si="611"/>
        <v>86325.070000000109</v>
      </c>
      <c r="DU99" s="65">
        <f t="shared" si="611"/>
        <v>610.66000000000349</v>
      </c>
      <c r="DV99" s="65">
        <f t="shared" si="611"/>
        <v>153799.31999999977</v>
      </c>
      <c r="DW99" s="65">
        <f t="shared" si="611"/>
        <v>517008.79999999976</v>
      </c>
      <c r="DX99" s="134">
        <f t="shared" ref="DX99" si="612">SUM(DX94:DX98)</f>
        <v>161801.67999999935</v>
      </c>
    </row>
    <row r="100" spans="1:128" ht="17.25" x14ac:dyDescent="0.2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2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>
        <v>4411974</v>
      </c>
      <c r="BN101" s="240">
        <v>2454233</v>
      </c>
      <c r="BO101" s="240">
        <v>1932102</v>
      </c>
      <c r="BP101" s="240">
        <v>1589997</v>
      </c>
      <c r="BQ101" s="240">
        <v>1537631.33</v>
      </c>
      <c r="BR101" s="240">
        <v>1680970</v>
      </c>
      <c r="BS101" s="240">
        <v>2164742.86</v>
      </c>
      <c r="BT101" s="241">
        <v>4064778.92</v>
      </c>
      <c r="BU101" s="72">
        <f t="shared" ref="BU101:CD105" si="613">E101-Q101</f>
        <v>497346</v>
      </c>
      <c r="BV101" s="72">
        <f t="shared" si="613"/>
        <v>-194373</v>
      </c>
      <c r="BW101" s="72">
        <f t="shared" si="613"/>
        <v>343245</v>
      </c>
      <c r="BX101" s="72">
        <f t="shared" si="613"/>
        <v>207299</v>
      </c>
      <c r="BY101" s="72">
        <f t="shared" si="613"/>
        <v>97232</v>
      </c>
      <c r="BZ101" s="72">
        <f t="shared" si="613"/>
        <v>136939</v>
      </c>
      <c r="CA101" s="72">
        <f t="shared" si="613"/>
        <v>-34017</v>
      </c>
      <c r="CB101" s="155">
        <f t="shared" si="613"/>
        <v>499730</v>
      </c>
      <c r="CC101" s="72">
        <f t="shared" si="613"/>
        <v>338116</v>
      </c>
      <c r="CD101" s="72">
        <f t="shared" si="613"/>
        <v>-173616</v>
      </c>
      <c r="CE101" s="72">
        <f t="shared" ref="CE101:CL105" si="614">O101-AA101</f>
        <v>-951007</v>
      </c>
      <c r="CF101" s="72">
        <f t="shared" si="614"/>
        <v>-209312</v>
      </c>
      <c r="CG101" s="72">
        <f t="shared" si="614"/>
        <v>158110</v>
      </c>
      <c r="CH101" s="72">
        <f t="shared" si="614"/>
        <v>138916</v>
      </c>
      <c r="CI101" s="72">
        <f t="shared" si="614"/>
        <v>-201290</v>
      </c>
      <c r="CJ101" s="72">
        <f t="shared" si="614"/>
        <v>-431154</v>
      </c>
      <c r="CK101" s="72">
        <f t="shared" si="614"/>
        <v>-366668.23</v>
      </c>
      <c r="CL101" s="72">
        <f t="shared" si="614"/>
        <v>-353036.35000000009</v>
      </c>
      <c r="CM101" s="72">
        <f t="shared" ref="CM101:CM105" si="615">W101-AI101</f>
        <v>-461438</v>
      </c>
      <c r="CN101" s="71">
        <f t="shared" ref="CN101:CN105" si="616">X101-AJ101</f>
        <v>-836526.04</v>
      </c>
      <c r="CO101" s="72">
        <f t="shared" ref="CO101:CX105" si="617">Y101-AK101</f>
        <v>-843728</v>
      </c>
      <c r="CP101" s="72">
        <f t="shared" si="617"/>
        <v>-1538050</v>
      </c>
      <c r="CQ101" s="72">
        <f t="shared" si="617"/>
        <v>-943330</v>
      </c>
      <c r="CR101" s="72">
        <f t="shared" si="617"/>
        <v>-1131318</v>
      </c>
      <c r="CS101" s="72">
        <f t="shared" si="617"/>
        <v>-1012476</v>
      </c>
      <c r="CT101" s="72">
        <f t="shared" si="617"/>
        <v>-535864</v>
      </c>
      <c r="CU101" s="72">
        <f t="shared" si="617"/>
        <v>-207125</v>
      </c>
      <c r="CV101" s="72">
        <f t="shared" si="617"/>
        <v>-327310.87000000011</v>
      </c>
      <c r="CW101" s="72">
        <f t="shared" si="617"/>
        <v>-183921.77000000002</v>
      </c>
      <c r="CX101" s="72">
        <f t="shared" si="617"/>
        <v>-573533.64999999991</v>
      </c>
      <c r="CY101" s="72">
        <f t="shared" ref="CY101:DG105" si="618">AI101-AU101</f>
        <v>-563411</v>
      </c>
      <c r="CZ101" s="71">
        <f t="shared" si="618"/>
        <v>-1011296.96</v>
      </c>
      <c r="DA101" s="72">
        <f t="shared" si="618"/>
        <v>-782225</v>
      </c>
      <c r="DB101" s="72">
        <f t="shared" si="618"/>
        <v>-63567</v>
      </c>
      <c r="DC101" s="72">
        <f t="shared" si="618"/>
        <v>455736</v>
      </c>
      <c r="DD101" s="72">
        <f t="shared" si="618"/>
        <v>232037.55999999959</v>
      </c>
      <c r="DE101" s="72">
        <f t="shared" si="618"/>
        <v>-188608.84999999963</v>
      </c>
      <c r="DF101" s="72">
        <f t="shared" si="618"/>
        <v>183503</v>
      </c>
      <c r="DG101" s="72">
        <f t="shared" si="618"/>
        <v>-82220.620000000112</v>
      </c>
      <c r="DH101" s="72">
        <f t="shared" ref="DH101:DH105" si="619">AR101-BD101</f>
        <v>196167.64000000013</v>
      </c>
      <c r="DI101" s="72">
        <f t="shared" ref="DI101:DS105" si="620">AS101-BE101</f>
        <v>169445</v>
      </c>
      <c r="DJ101" s="72">
        <f t="shared" si="620"/>
        <v>534005</v>
      </c>
      <c r="DK101" s="72">
        <f t="shared" si="620"/>
        <v>660161</v>
      </c>
      <c r="DL101" s="81">
        <f t="shared" si="620"/>
        <v>906684</v>
      </c>
      <c r="DM101" s="72">
        <f t="shared" si="620"/>
        <v>702294</v>
      </c>
      <c r="DN101" s="72">
        <f t="shared" si="620"/>
        <v>560126</v>
      </c>
      <c r="DO101" s="72">
        <f t="shared" si="620"/>
        <v>620214</v>
      </c>
      <c r="DP101" s="72">
        <f t="shared" si="620"/>
        <v>-62099.55999999959</v>
      </c>
      <c r="DQ101" s="72">
        <f t="shared" si="620"/>
        <v>45568.849999999627</v>
      </c>
      <c r="DR101" s="72">
        <f t="shared" si="620"/>
        <v>339068</v>
      </c>
      <c r="DS101" s="72">
        <f t="shared" si="620"/>
        <v>192023.62000000011</v>
      </c>
      <c r="DT101" s="72">
        <f t="shared" ref="DT101:DT105" si="621">BD101-BP101</f>
        <v>306560.23</v>
      </c>
      <c r="DU101" s="72">
        <f t="shared" ref="DU101:DX105" si="622">BE101-BQ101</f>
        <v>175931.66999999993</v>
      </c>
      <c r="DV101" s="72">
        <f t="shared" si="622"/>
        <v>191044</v>
      </c>
      <c r="DW101" s="72">
        <f t="shared" si="622"/>
        <v>97246.14000000013</v>
      </c>
      <c r="DX101" s="81">
        <f t="shared" si="622"/>
        <v>-165192.91999999993</v>
      </c>
    </row>
    <row r="102" spans="1:128" x14ac:dyDescent="0.2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>
        <v>361640</v>
      </c>
      <c r="BN102" s="240">
        <v>275751</v>
      </c>
      <c r="BO102" s="240">
        <v>212979</v>
      </c>
      <c r="BP102" s="240">
        <v>223156</v>
      </c>
      <c r="BQ102" s="240">
        <v>196471.32</v>
      </c>
      <c r="BR102" s="240">
        <v>218437</v>
      </c>
      <c r="BS102" s="240">
        <v>182793.22</v>
      </c>
      <c r="BT102" s="241">
        <v>198566.05</v>
      </c>
      <c r="BU102" s="72">
        <f t="shared" si="613"/>
        <v>46843</v>
      </c>
      <c r="BV102" s="72">
        <f t="shared" si="613"/>
        <v>35654</v>
      </c>
      <c r="BW102" s="72">
        <f t="shared" si="613"/>
        <v>47811</v>
      </c>
      <c r="BX102" s="72">
        <f t="shared" si="613"/>
        <v>108785</v>
      </c>
      <c r="BY102" s="72">
        <f t="shared" si="613"/>
        <v>93861</v>
      </c>
      <c r="BZ102" s="72">
        <f t="shared" si="613"/>
        <v>101761</v>
      </c>
      <c r="CA102" s="72">
        <f t="shared" si="613"/>
        <v>25418</v>
      </c>
      <c r="CB102" s="201">
        <f t="shared" si="613"/>
        <v>22737</v>
      </c>
      <c r="CC102" s="72">
        <f t="shared" si="613"/>
        <v>-20390</v>
      </c>
      <c r="CD102" s="72">
        <f t="shared" si="613"/>
        <v>-76563</v>
      </c>
      <c r="CE102" s="72">
        <f t="shared" si="614"/>
        <v>-220164</v>
      </c>
      <c r="CF102" s="72">
        <f t="shared" si="614"/>
        <v>-14707</v>
      </c>
      <c r="CG102" s="72">
        <f t="shared" si="614"/>
        <v>15340</v>
      </c>
      <c r="CH102" s="72">
        <f t="shared" si="614"/>
        <v>-13760</v>
      </c>
      <c r="CI102" s="72">
        <f t="shared" si="614"/>
        <v>-17388</v>
      </c>
      <c r="CJ102" s="72">
        <f t="shared" si="614"/>
        <v>-31612</v>
      </c>
      <c r="CK102" s="72">
        <f t="shared" si="614"/>
        <v>-36151.459999999992</v>
      </c>
      <c r="CL102" s="72">
        <f t="shared" si="614"/>
        <v>-31175.850000000006</v>
      </c>
      <c r="CM102" s="72">
        <f t="shared" si="615"/>
        <v>-4595</v>
      </c>
      <c r="CN102" s="71">
        <f t="shared" si="616"/>
        <v>24086.809999999998</v>
      </c>
      <c r="CO102" s="72">
        <f t="shared" si="617"/>
        <v>76185</v>
      </c>
      <c r="CP102" s="72">
        <f t="shared" si="617"/>
        <v>37169</v>
      </c>
      <c r="CQ102" s="72">
        <f t="shared" si="617"/>
        <v>115227</v>
      </c>
      <c r="CR102" s="72">
        <f t="shared" si="617"/>
        <v>31960</v>
      </c>
      <c r="CS102" s="72">
        <f t="shared" si="617"/>
        <v>-51425</v>
      </c>
      <c r="CT102" s="72">
        <f t="shared" si="617"/>
        <v>-54305</v>
      </c>
      <c r="CU102" s="72">
        <f t="shared" si="617"/>
        <v>-50861</v>
      </c>
      <c r="CV102" s="72">
        <f t="shared" si="617"/>
        <v>-51636.94</v>
      </c>
      <c r="CW102" s="72">
        <f t="shared" si="617"/>
        <v>-39191.540000000008</v>
      </c>
      <c r="CX102" s="72">
        <f t="shared" si="617"/>
        <v>-56168.149999999994</v>
      </c>
      <c r="CY102" s="72">
        <f t="shared" si="618"/>
        <v>-51577</v>
      </c>
      <c r="CZ102" s="71">
        <f t="shared" si="618"/>
        <v>-75136.81</v>
      </c>
      <c r="DA102" s="72">
        <f t="shared" si="618"/>
        <v>-130037</v>
      </c>
      <c r="DB102" s="72">
        <f t="shared" si="618"/>
        <v>-132376</v>
      </c>
      <c r="DC102" s="72">
        <f t="shared" si="618"/>
        <v>-76051</v>
      </c>
      <c r="DD102" s="72">
        <f t="shared" si="618"/>
        <v>-82109.080000000016</v>
      </c>
      <c r="DE102" s="72">
        <f t="shared" si="618"/>
        <v>-102185.14000000001</v>
      </c>
      <c r="DF102" s="72">
        <f t="shared" si="618"/>
        <v>11303</v>
      </c>
      <c r="DG102" s="72">
        <f t="shared" si="618"/>
        <v>12141.049999999988</v>
      </c>
      <c r="DH102" s="72">
        <f t="shared" si="619"/>
        <v>-27442.040000000008</v>
      </c>
      <c r="DI102" s="72">
        <f t="shared" si="620"/>
        <v>-27900</v>
      </c>
      <c r="DJ102" s="72">
        <f t="shared" si="620"/>
        <v>-48243</v>
      </c>
      <c r="DK102" s="72">
        <f t="shared" si="620"/>
        <v>-13092</v>
      </c>
      <c r="DL102" s="81">
        <f t="shared" si="620"/>
        <v>3496</v>
      </c>
      <c r="DM102" s="72">
        <f t="shared" si="620"/>
        <v>-15664</v>
      </c>
      <c r="DN102" s="72">
        <f t="shared" si="620"/>
        <v>4403</v>
      </c>
      <c r="DO102" s="72">
        <f t="shared" si="620"/>
        <v>39948</v>
      </c>
      <c r="DP102" s="72">
        <f t="shared" si="620"/>
        <v>-6250.9199999999837</v>
      </c>
      <c r="DQ102" s="72">
        <f t="shared" si="620"/>
        <v>42574.140000000014</v>
      </c>
      <c r="DR102" s="72">
        <f t="shared" si="620"/>
        <v>-23258</v>
      </c>
      <c r="DS102" s="72">
        <f t="shared" si="620"/>
        <v>-626.04999999998836</v>
      </c>
      <c r="DT102" s="72">
        <f t="shared" si="621"/>
        <v>9790.9800000000105</v>
      </c>
      <c r="DU102" s="72">
        <f t="shared" si="622"/>
        <v>27608.679999999993</v>
      </c>
      <c r="DV102" s="72">
        <f t="shared" si="622"/>
        <v>32025</v>
      </c>
      <c r="DW102" s="72">
        <f t="shared" si="622"/>
        <v>20618.78</v>
      </c>
      <c r="DX102" s="81">
        <f t="shared" si="622"/>
        <v>21255.950000000012</v>
      </c>
    </row>
    <row r="103" spans="1:128" x14ac:dyDescent="0.2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>
        <v>1388223</v>
      </c>
      <c r="BN103" s="240">
        <v>617619</v>
      </c>
      <c r="BO103" s="240">
        <v>381153</v>
      </c>
      <c r="BP103" s="240">
        <v>340602</v>
      </c>
      <c r="BQ103" s="240">
        <v>290792.52</v>
      </c>
      <c r="BR103" s="240">
        <v>331813</v>
      </c>
      <c r="BS103" s="240">
        <v>536453.21</v>
      </c>
      <c r="BT103" s="241">
        <v>1266115.6399999999</v>
      </c>
      <c r="BU103" s="72">
        <f t="shared" si="613"/>
        <v>133412</v>
      </c>
      <c r="BV103" s="72">
        <f t="shared" si="613"/>
        <v>-62751</v>
      </c>
      <c r="BW103" s="72">
        <f t="shared" si="613"/>
        <v>129091</v>
      </c>
      <c r="BX103" s="72">
        <f t="shared" si="613"/>
        <v>75538</v>
      </c>
      <c r="BY103" s="72">
        <f t="shared" si="613"/>
        <v>-19973</v>
      </c>
      <c r="BZ103" s="72">
        <f t="shared" si="613"/>
        <v>53569</v>
      </c>
      <c r="CA103" s="72">
        <f t="shared" si="613"/>
        <v>2831</v>
      </c>
      <c r="CB103" s="152">
        <f t="shared" si="613"/>
        <v>272203</v>
      </c>
      <c r="CC103" s="72">
        <f t="shared" si="613"/>
        <v>233150</v>
      </c>
      <c r="CD103" s="72">
        <f t="shared" si="613"/>
        <v>-55199</v>
      </c>
      <c r="CE103" s="72">
        <f t="shared" si="614"/>
        <v>-416367</v>
      </c>
      <c r="CF103" s="72">
        <f t="shared" si="614"/>
        <v>-311725</v>
      </c>
      <c r="CG103" s="72">
        <f t="shared" si="614"/>
        <v>55045</v>
      </c>
      <c r="CH103" s="72">
        <f t="shared" si="614"/>
        <v>73569</v>
      </c>
      <c r="CI103" s="72">
        <f t="shared" si="614"/>
        <v>-34824</v>
      </c>
      <c r="CJ103" s="72">
        <f t="shared" si="614"/>
        <v>-61989</v>
      </c>
      <c r="CK103" s="72">
        <f t="shared" si="614"/>
        <v>27293.109999999986</v>
      </c>
      <c r="CL103" s="72">
        <f t="shared" si="614"/>
        <v>-47674.559999999998</v>
      </c>
      <c r="CM103" s="72">
        <f t="shared" si="615"/>
        <v>-83805</v>
      </c>
      <c r="CN103" s="62">
        <f t="shared" si="616"/>
        <v>-356176.41999999993</v>
      </c>
      <c r="CO103" s="72">
        <f t="shared" si="617"/>
        <v>1313341</v>
      </c>
      <c r="CP103" s="72">
        <f t="shared" si="617"/>
        <v>-460064</v>
      </c>
      <c r="CQ103" s="72">
        <f t="shared" si="617"/>
        <v>-585101</v>
      </c>
      <c r="CR103" s="72">
        <f t="shared" si="617"/>
        <v>-331331</v>
      </c>
      <c r="CS103" s="72">
        <f t="shared" si="617"/>
        <v>-264194</v>
      </c>
      <c r="CT103" s="72">
        <f t="shared" si="617"/>
        <v>-85248</v>
      </c>
      <c r="CU103" s="72">
        <f t="shared" si="617"/>
        <v>-110799</v>
      </c>
      <c r="CV103" s="72">
        <f t="shared" si="617"/>
        <v>-150847.04999999999</v>
      </c>
      <c r="CW103" s="72">
        <f t="shared" si="617"/>
        <v>-107518.10999999999</v>
      </c>
      <c r="CX103" s="72">
        <f t="shared" si="617"/>
        <v>-180591.44</v>
      </c>
      <c r="CY103" s="72">
        <f t="shared" si="618"/>
        <v>-258288</v>
      </c>
      <c r="CZ103" s="62">
        <f t="shared" si="618"/>
        <v>-158134.58000000007</v>
      </c>
      <c r="DA103" s="72">
        <f t="shared" si="618"/>
        <v>-1922184</v>
      </c>
      <c r="DB103" s="72">
        <f t="shared" si="618"/>
        <v>-35925</v>
      </c>
      <c r="DC103" s="72">
        <f t="shared" si="618"/>
        <v>491633</v>
      </c>
      <c r="DD103" s="72">
        <f t="shared" si="618"/>
        <v>-13470.419999999925</v>
      </c>
      <c r="DE103" s="72">
        <f t="shared" si="618"/>
        <v>-26015.189999999944</v>
      </c>
      <c r="DF103" s="72">
        <f t="shared" si="618"/>
        <v>46416</v>
      </c>
      <c r="DG103" s="72">
        <f t="shared" si="618"/>
        <v>26993.090000000026</v>
      </c>
      <c r="DH103" s="72">
        <f t="shared" si="619"/>
        <v>149655.83000000002</v>
      </c>
      <c r="DI103" s="72">
        <f t="shared" si="620"/>
        <v>99845</v>
      </c>
      <c r="DJ103" s="72">
        <f t="shared" si="620"/>
        <v>188489</v>
      </c>
      <c r="DK103" s="72">
        <f t="shared" si="620"/>
        <v>288344</v>
      </c>
      <c r="DL103" s="81">
        <f t="shared" si="620"/>
        <v>155623</v>
      </c>
      <c r="DM103" s="72">
        <f t="shared" si="620"/>
        <v>287440</v>
      </c>
      <c r="DN103" s="72">
        <f t="shared" si="620"/>
        <v>182712</v>
      </c>
      <c r="DO103" s="72">
        <f t="shared" si="620"/>
        <v>169750</v>
      </c>
      <c r="DP103" s="72">
        <f t="shared" si="620"/>
        <v>79339.419999999925</v>
      </c>
      <c r="DQ103" s="72">
        <f t="shared" si="620"/>
        <v>-20275.810000000056</v>
      </c>
      <c r="DR103" s="72">
        <f t="shared" si="620"/>
        <v>66411</v>
      </c>
      <c r="DS103" s="72">
        <f t="shared" si="620"/>
        <v>81063.909999999974</v>
      </c>
      <c r="DT103" s="72">
        <f t="shared" si="621"/>
        <v>3395.2199999999721</v>
      </c>
      <c r="DU103" s="72">
        <f t="shared" si="622"/>
        <v>24620.479999999981</v>
      </c>
      <c r="DV103" s="72">
        <f t="shared" si="622"/>
        <v>27740</v>
      </c>
      <c r="DW103" s="72">
        <f t="shared" si="622"/>
        <v>-30545.209999999963</v>
      </c>
      <c r="DX103" s="81">
        <f t="shared" si="622"/>
        <v>-41898.639999999898</v>
      </c>
    </row>
    <row r="104" spans="1:128" x14ac:dyDescent="0.2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>
        <v>1006084</v>
      </c>
      <c r="BN104" s="240">
        <v>471980</v>
      </c>
      <c r="BO104" s="240">
        <v>299770</v>
      </c>
      <c r="BP104" s="240">
        <v>224033</v>
      </c>
      <c r="BQ104" s="240">
        <v>219320</v>
      </c>
      <c r="BR104" s="240">
        <v>224966</v>
      </c>
      <c r="BS104" s="240">
        <v>378102.31</v>
      </c>
      <c r="BT104" s="241">
        <v>891980.41</v>
      </c>
      <c r="BU104" s="72">
        <f t="shared" si="613"/>
        <v>97973</v>
      </c>
      <c r="BV104" s="72">
        <f t="shared" si="613"/>
        <v>-13307</v>
      </c>
      <c r="BW104" s="72">
        <f t="shared" si="613"/>
        <v>82562</v>
      </c>
      <c r="BX104" s="72">
        <f t="shared" si="613"/>
        <v>50177</v>
      </c>
      <c r="BY104" s="72">
        <f t="shared" si="613"/>
        <v>35470</v>
      </c>
      <c r="BZ104" s="72">
        <f t="shared" si="613"/>
        <v>1449</v>
      </c>
      <c r="CA104" s="72">
        <f t="shared" si="613"/>
        <v>38781</v>
      </c>
      <c r="CB104" s="152">
        <f t="shared" si="613"/>
        <v>152206</v>
      </c>
      <c r="CC104" s="72">
        <f t="shared" si="613"/>
        <v>208857</v>
      </c>
      <c r="CD104" s="72">
        <f t="shared" si="613"/>
        <v>46142</v>
      </c>
      <c r="CE104" s="72">
        <f t="shared" si="614"/>
        <v>-397021</v>
      </c>
      <c r="CF104" s="72">
        <f t="shared" si="614"/>
        <v>-284950</v>
      </c>
      <c r="CG104" s="72">
        <f t="shared" si="614"/>
        <v>73208</v>
      </c>
      <c r="CH104" s="72">
        <f t="shared" si="614"/>
        <v>80750</v>
      </c>
      <c r="CI104" s="72">
        <f t="shared" si="614"/>
        <v>8092</v>
      </c>
      <c r="CJ104" s="72">
        <f t="shared" si="614"/>
        <v>-62508</v>
      </c>
      <c r="CK104" s="72">
        <f t="shared" si="614"/>
        <v>-8963</v>
      </c>
      <c r="CL104" s="72">
        <f t="shared" si="614"/>
        <v>-22207.700000000012</v>
      </c>
      <c r="CM104" s="72">
        <f t="shared" si="615"/>
        <v>-83690</v>
      </c>
      <c r="CN104" s="81">
        <f t="shared" si="616"/>
        <v>-223832.19999999995</v>
      </c>
      <c r="CO104" s="72">
        <f t="shared" si="617"/>
        <v>-348469</v>
      </c>
      <c r="CP104" s="72">
        <f t="shared" si="617"/>
        <v>-170062</v>
      </c>
      <c r="CQ104" s="72">
        <f t="shared" si="617"/>
        <v>-321971</v>
      </c>
      <c r="CR104" s="72">
        <f t="shared" si="617"/>
        <v>-214388</v>
      </c>
      <c r="CS104" s="72">
        <f t="shared" si="617"/>
        <v>-317456</v>
      </c>
      <c r="CT104" s="72">
        <f t="shared" si="617"/>
        <v>-7112</v>
      </c>
      <c r="CU104" s="72">
        <f t="shared" si="617"/>
        <v>-112023</v>
      </c>
      <c r="CV104" s="72">
        <f t="shared" si="617"/>
        <v>-118941.76000000001</v>
      </c>
      <c r="CW104" s="72">
        <f t="shared" si="617"/>
        <v>-110091</v>
      </c>
      <c r="CX104" s="72">
        <f t="shared" si="617"/>
        <v>-108366.29999999999</v>
      </c>
      <c r="CY104" s="72">
        <f t="shared" si="618"/>
        <v>-214884</v>
      </c>
      <c r="CZ104" s="81">
        <f t="shared" si="618"/>
        <v>-41521.800000000047</v>
      </c>
      <c r="DA104" s="72">
        <f t="shared" si="618"/>
        <v>-188483</v>
      </c>
      <c r="DB104" s="72">
        <f t="shared" si="618"/>
        <v>16224</v>
      </c>
      <c r="DC104" s="72">
        <f t="shared" si="618"/>
        <v>370336</v>
      </c>
      <c r="DD104" s="72">
        <f t="shared" si="618"/>
        <v>56844.889999999898</v>
      </c>
      <c r="DE104" s="72">
        <f t="shared" si="618"/>
        <v>15935.969999999972</v>
      </c>
      <c r="DF104" s="72">
        <f t="shared" si="618"/>
        <v>-32332</v>
      </c>
      <c r="DG104" s="72">
        <f t="shared" si="618"/>
        <v>5445.039999999979</v>
      </c>
      <c r="DH104" s="72">
        <f t="shared" si="619"/>
        <v>99039.090000000026</v>
      </c>
      <c r="DI104" s="72">
        <f t="shared" si="620"/>
        <v>83736</v>
      </c>
      <c r="DJ104" s="72">
        <f t="shared" si="620"/>
        <v>114531</v>
      </c>
      <c r="DK104" s="72">
        <f t="shared" si="620"/>
        <v>235559</v>
      </c>
      <c r="DL104" s="81">
        <f t="shared" si="620"/>
        <v>87609</v>
      </c>
      <c r="DM104" s="72">
        <f t="shared" si="620"/>
        <v>306108</v>
      </c>
      <c r="DN104" s="72">
        <f t="shared" si="620"/>
        <v>56404</v>
      </c>
      <c r="DO104" s="72">
        <f t="shared" si="620"/>
        <v>161872</v>
      </c>
      <c r="DP104" s="72">
        <f t="shared" si="620"/>
        <v>180972.1100000001</v>
      </c>
      <c r="DQ104" s="72">
        <f t="shared" si="620"/>
        <v>10561.030000000028</v>
      </c>
      <c r="DR104" s="72">
        <f t="shared" si="620"/>
        <v>72648</v>
      </c>
      <c r="DS104" s="72">
        <f t="shared" si="620"/>
        <v>76168.960000000021</v>
      </c>
      <c r="DT104" s="72">
        <f t="shared" si="621"/>
        <v>48072.669999999984</v>
      </c>
      <c r="DU104" s="72">
        <f t="shared" si="622"/>
        <v>13574</v>
      </c>
      <c r="DV104" s="72">
        <f t="shared" si="622"/>
        <v>31207</v>
      </c>
      <c r="DW104" s="72">
        <f t="shared" si="622"/>
        <v>5964.6900000000023</v>
      </c>
      <c r="DX104" s="81">
        <f t="shared" si="622"/>
        <v>-19638.410000000033</v>
      </c>
    </row>
    <row r="105" spans="1:128" x14ac:dyDescent="0.2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>
        <v>1736238</v>
      </c>
      <c r="BN105" s="240">
        <v>1067747</v>
      </c>
      <c r="BO105" s="240">
        <v>900969</v>
      </c>
      <c r="BP105" s="240">
        <v>1047741</v>
      </c>
      <c r="BQ105" s="240">
        <v>865187.73</v>
      </c>
      <c r="BR105" s="240">
        <v>902919</v>
      </c>
      <c r="BS105" s="240">
        <v>925763.5</v>
      </c>
      <c r="BT105" s="241">
        <v>1623039.47</v>
      </c>
      <c r="BU105" s="72">
        <f t="shared" si="613"/>
        <v>377262</v>
      </c>
      <c r="BV105" s="72">
        <f t="shared" si="613"/>
        <v>-394274</v>
      </c>
      <c r="BW105" s="72">
        <f t="shared" si="613"/>
        <v>576203</v>
      </c>
      <c r="BX105" s="72">
        <f t="shared" si="613"/>
        <v>441356</v>
      </c>
      <c r="BY105" s="72">
        <f t="shared" si="613"/>
        <v>-449430</v>
      </c>
      <c r="BZ105" s="72">
        <f t="shared" si="613"/>
        <v>125808</v>
      </c>
      <c r="CA105" s="72">
        <f t="shared" si="613"/>
        <v>-205042</v>
      </c>
      <c r="CB105" s="152">
        <f t="shared" si="613"/>
        <v>-12667</v>
      </c>
      <c r="CC105" s="72">
        <f t="shared" si="613"/>
        <v>290433</v>
      </c>
      <c r="CD105" s="72">
        <f t="shared" si="613"/>
        <v>-301859</v>
      </c>
      <c r="CE105" s="72">
        <f t="shared" si="614"/>
        <v>191412</v>
      </c>
      <c r="CF105" s="72">
        <f t="shared" si="614"/>
        <v>-405132</v>
      </c>
      <c r="CG105" s="72">
        <f t="shared" si="614"/>
        <v>-209450</v>
      </c>
      <c r="CH105" s="72">
        <f t="shared" si="614"/>
        <v>-74535</v>
      </c>
      <c r="CI105" s="72">
        <f t="shared" si="614"/>
        <v>25817</v>
      </c>
      <c r="CJ105" s="72">
        <f t="shared" si="614"/>
        <v>-209585</v>
      </c>
      <c r="CK105" s="72">
        <f t="shared" si="614"/>
        <v>175289.68000000005</v>
      </c>
      <c r="CL105" s="72">
        <f t="shared" si="614"/>
        <v>170092.72999999998</v>
      </c>
      <c r="CM105" s="72">
        <f t="shared" si="615"/>
        <v>-806687</v>
      </c>
      <c r="CN105" s="81">
        <f t="shared" si="616"/>
        <v>-300859.53000000003</v>
      </c>
      <c r="CO105" s="72">
        <f t="shared" si="617"/>
        <v>84262</v>
      </c>
      <c r="CP105" s="72">
        <f t="shared" si="617"/>
        <v>252766</v>
      </c>
      <c r="CQ105" s="72">
        <f t="shared" si="617"/>
        <v>-641567</v>
      </c>
      <c r="CR105" s="72">
        <f t="shared" si="617"/>
        <v>95313</v>
      </c>
      <c r="CS105" s="72">
        <f t="shared" si="617"/>
        <v>-15345</v>
      </c>
      <c r="CT105" s="72">
        <f t="shared" si="617"/>
        <v>-2990</v>
      </c>
      <c r="CU105" s="72">
        <f t="shared" si="617"/>
        <v>-514811</v>
      </c>
      <c r="CV105" s="72">
        <f t="shared" si="617"/>
        <v>40255.410000000033</v>
      </c>
      <c r="CW105" s="72">
        <f t="shared" si="617"/>
        <v>-92944.680000000051</v>
      </c>
      <c r="CX105" s="72">
        <f t="shared" si="617"/>
        <v>-617629.73</v>
      </c>
      <c r="CY105" s="72">
        <f t="shared" si="618"/>
        <v>583963</v>
      </c>
      <c r="CZ105" s="81">
        <f t="shared" si="618"/>
        <v>-157993.46999999997</v>
      </c>
      <c r="DA105" s="72">
        <f t="shared" si="618"/>
        <v>-208497</v>
      </c>
      <c r="DB105" s="72">
        <f t="shared" si="618"/>
        <v>-275283</v>
      </c>
      <c r="DC105" s="72">
        <f t="shared" si="618"/>
        <v>91873</v>
      </c>
      <c r="DD105" s="72">
        <f t="shared" si="618"/>
        <v>46872.020000000019</v>
      </c>
      <c r="DE105" s="72">
        <f t="shared" si="618"/>
        <v>176201.20999999996</v>
      </c>
      <c r="DF105" s="72">
        <f t="shared" si="618"/>
        <v>-163840</v>
      </c>
      <c r="DG105" s="72">
        <f t="shared" si="618"/>
        <v>10151.389999999898</v>
      </c>
      <c r="DH105" s="72">
        <f t="shared" si="619"/>
        <v>-140827.31999999995</v>
      </c>
      <c r="DI105" s="72">
        <f t="shared" si="620"/>
        <v>122023</v>
      </c>
      <c r="DJ105" s="72">
        <f t="shared" si="620"/>
        <v>24607</v>
      </c>
      <c r="DK105" s="72">
        <f t="shared" si="620"/>
        <v>605811</v>
      </c>
      <c r="DL105" s="81">
        <f t="shared" si="620"/>
        <v>-662512</v>
      </c>
      <c r="DM105" s="72">
        <f t="shared" si="620"/>
        <v>373584</v>
      </c>
      <c r="DN105" s="72">
        <f t="shared" si="620"/>
        <v>-412299</v>
      </c>
      <c r="DO105" s="72">
        <f t="shared" si="620"/>
        <v>-72600</v>
      </c>
      <c r="DP105" s="72">
        <f t="shared" si="620"/>
        <v>392502.98</v>
      </c>
      <c r="DQ105" s="72">
        <f t="shared" si="620"/>
        <v>-435666.20999999996</v>
      </c>
      <c r="DR105" s="72">
        <f t="shared" si="620"/>
        <v>234581</v>
      </c>
      <c r="DS105" s="72">
        <f t="shared" si="620"/>
        <v>204223.6100000001</v>
      </c>
      <c r="DT105" s="72">
        <f t="shared" si="621"/>
        <v>24302.909999999916</v>
      </c>
      <c r="DU105" s="72">
        <f t="shared" si="622"/>
        <v>13273.270000000019</v>
      </c>
      <c r="DV105" s="72">
        <f t="shared" si="622"/>
        <v>270896</v>
      </c>
      <c r="DW105" s="72">
        <f t="shared" si="622"/>
        <v>-150761.5</v>
      </c>
      <c r="DX105" s="81">
        <f t="shared" si="622"/>
        <v>623336.53</v>
      </c>
    </row>
    <row r="106" spans="1:128" x14ac:dyDescent="0.25">
      <c r="A106" s="3"/>
      <c r="B106" s="26" t="s">
        <v>25</v>
      </c>
      <c r="C106" s="88">
        <f>SUM(C101:C105)</f>
        <v>11803632</v>
      </c>
      <c r="D106" s="63">
        <f t="shared" ref="D106:BY106" si="623">SUM(D101:D105)</f>
        <v>11482437</v>
      </c>
      <c r="E106" s="89">
        <f t="shared" si="623"/>
        <v>8006442</v>
      </c>
      <c r="F106" s="89">
        <f t="shared" si="623"/>
        <v>4512200</v>
      </c>
      <c r="G106" s="63">
        <f t="shared" si="623"/>
        <v>4216037</v>
      </c>
      <c r="H106" s="89">
        <f t="shared" si="623"/>
        <v>3572070</v>
      </c>
      <c r="I106" s="89">
        <f t="shared" si="623"/>
        <v>2825853</v>
      </c>
      <c r="J106" s="89">
        <f t="shared" si="623"/>
        <v>3324641</v>
      </c>
      <c r="K106" s="89">
        <f t="shared" si="623"/>
        <v>3790720</v>
      </c>
      <c r="L106" s="63">
        <f t="shared" si="623"/>
        <v>6750061</v>
      </c>
      <c r="M106" s="63">
        <f t="shared" si="623"/>
        <v>10054464</v>
      </c>
      <c r="N106" s="81">
        <f t="shared" si="623"/>
        <v>9746743</v>
      </c>
      <c r="O106" s="89">
        <f t="shared" si="623"/>
        <v>10365384</v>
      </c>
      <c r="P106" s="80">
        <f t="shared" si="623"/>
        <v>8093043</v>
      </c>
      <c r="Q106" s="89">
        <f>SUM(Q101:Q105)</f>
        <v>6853606</v>
      </c>
      <c r="R106" s="80">
        <f t="shared" si="623"/>
        <v>5141251</v>
      </c>
      <c r="S106" s="89">
        <f t="shared" si="623"/>
        <v>3037125</v>
      </c>
      <c r="T106" s="63">
        <f t="shared" si="623"/>
        <v>2688915</v>
      </c>
      <c r="U106" s="63">
        <f t="shared" si="623"/>
        <v>3068693</v>
      </c>
      <c r="V106" s="63">
        <f t="shared" ref="V106" si="624">SUM(V101:V105)</f>
        <v>2905115</v>
      </c>
      <c r="W106" s="63">
        <f t="shared" ref="W106:AF106" si="625">SUM(W101:W105)</f>
        <v>3962749</v>
      </c>
      <c r="X106" s="147">
        <f t="shared" si="625"/>
        <v>5815852</v>
      </c>
      <c r="Y106" s="63">
        <f t="shared" si="625"/>
        <v>9004298</v>
      </c>
      <c r="Z106" s="63">
        <f t="shared" si="625"/>
        <v>10307838</v>
      </c>
      <c r="AA106" s="63">
        <f t="shared" si="625"/>
        <v>12158531</v>
      </c>
      <c r="AB106" s="63">
        <f t="shared" si="625"/>
        <v>9318869</v>
      </c>
      <c r="AC106" s="63">
        <f t="shared" si="625"/>
        <v>6761353</v>
      </c>
      <c r="AD106" s="63">
        <f t="shared" si="625"/>
        <v>4936311</v>
      </c>
      <c r="AE106" s="63">
        <f t="shared" si="625"/>
        <v>3256718</v>
      </c>
      <c r="AF106" s="63">
        <f t="shared" si="625"/>
        <v>3485763</v>
      </c>
      <c r="AG106" s="63">
        <f t="shared" ref="AG106:AI106" si="626">SUM(AG101:AG105)</f>
        <v>3277892.9</v>
      </c>
      <c r="AH106" s="63">
        <f t="shared" si="626"/>
        <v>3189116.7300000004</v>
      </c>
      <c r="AI106" s="63">
        <f t="shared" si="626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7">SUM(AW101:AW105)</f>
        <v>11954133</v>
      </c>
      <c r="AX106" s="63">
        <f t="shared" si="627"/>
        <v>12677006</v>
      </c>
      <c r="AY106" s="63">
        <f t="shared" si="627"/>
        <v>13201746</v>
      </c>
      <c r="AZ106" s="63">
        <f t="shared" si="627"/>
        <v>10628458.030000001</v>
      </c>
      <c r="BA106" s="63">
        <f t="shared" si="627"/>
        <v>8546921</v>
      </c>
      <c r="BB106" s="63">
        <f t="shared" si="627"/>
        <v>5576780</v>
      </c>
      <c r="BC106" s="63">
        <f t="shared" si="627"/>
        <v>4279827.0500000007</v>
      </c>
      <c r="BD106" s="63">
        <f t="shared" si="627"/>
        <v>3817651.01</v>
      </c>
      <c r="BE106" s="63">
        <f t="shared" si="627"/>
        <v>3364411</v>
      </c>
      <c r="BF106" s="63">
        <f t="shared" si="627"/>
        <v>3912017</v>
      </c>
      <c r="BG106" s="63">
        <f t="shared" si="627"/>
        <v>4130378</v>
      </c>
      <c r="BH106" s="201">
        <f>SUM(BH101:BH105)</f>
        <v>8462343</v>
      </c>
      <c r="BI106" s="63">
        <f t="shared" ref="BI106:BT106" si="628">SUM(BI101:BI105)</f>
        <v>10300371</v>
      </c>
      <c r="BJ106" s="63">
        <f t="shared" si="628"/>
        <v>12285660</v>
      </c>
      <c r="BK106" s="63">
        <f t="shared" si="628"/>
        <v>12282562</v>
      </c>
      <c r="BL106" s="63">
        <f t="shared" si="628"/>
        <v>10043994</v>
      </c>
      <c r="BM106" s="63">
        <f t="shared" si="628"/>
        <v>8904159</v>
      </c>
      <c r="BN106" s="63">
        <f t="shared" si="628"/>
        <v>4887330</v>
      </c>
      <c r="BO106" s="63">
        <f t="shared" si="628"/>
        <v>3726973</v>
      </c>
      <c r="BP106" s="63">
        <f t="shared" si="628"/>
        <v>3425529</v>
      </c>
      <c r="BQ106" s="63">
        <f t="shared" si="628"/>
        <v>3109402.9</v>
      </c>
      <c r="BR106" s="63">
        <f t="shared" si="628"/>
        <v>3359105</v>
      </c>
      <c r="BS106" s="63">
        <f t="shared" si="628"/>
        <v>4187855.1</v>
      </c>
      <c r="BT106" s="63">
        <f t="shared" si="628"/>
        <v>8044480.4899999993</v>
      </c>
      <c r="BU106" s="61">
        <f t="shared" si="623"/>
        <v>1152836</v>
      </c>
      <c r="BV106" s="61">
        <f t="shared" si="623"/>
        <v>-629051</v>
      </c>
      <c r="BW106" s="61">
        <f t="shared" si="623"/>
        <v>1178912</v>
      </c>
      <c r="BX106" s="89">
        <f t="shared" si="623"/>
        <v>883155</v>
      </c>
      <c r="BY106" s="89">
        <f t="shared" si="623"/>
        <v>-242840</v>
      </c>
      <c r="BZ106" s="89">
        <f t="shared" ref="BZ106:CA106" si="629">SUM(BZ101:BZ105)</f>
        <v>419526</v>
      </c>
      <c r="CA106" s="89">
        <f t="shared" si="629"/>
        <v>-172029</v>
      </c>
      <c r="CB106" s="147">
        <f t="shared" ref="CB106:CC106" si="630">SUM(CB101:CB105)</f>
        <v>934209</v>
      </c>
      <c r="CC106" s="89">
        <f t="shared" si="630"/>
        <v>1050166</v>
      </c>
      <c r="CD106" s="89">
        <f t="shared" ref="CD106:CE106" si="631">SUM(CD101:CD105)</f>
        <v>-561095</v>
      </c>
      <c r="CE106" s="89">
        <f t="shared" si="631"/>
        <v>-1793147</v>
      </c>
      <c r="CF106" s="89">
        <f t="shared" ref="CF106:CG106" si="632">SUM(CF101:CF105)</f>
        <v>-1225826</v>
      </c>
      <c r="CG106" s="89">
        <f t="shared" si="632"/>
        <v>92253</v>
      </c>
      <c r="CH106" s="89">
        <f t="shared" ref="CH106:CI106" si="633">SUM(CH101:CH105)</f>
        <v>204940</v>
      </c>
      <c r="CI106" s="89">
        <f t="shared" si="633"/>
        <v>-219593</v>
      </c>
      <c r="CJ106" s="89">
        <f t="shared" ref="CJ106:CK106" si="634">SUM(CJ101:CJ105)</f>
        <v>-796848</v>
      </c>
      <c r="CK106" s="89">
        <f t="shared" si="634"/>
        <v>-209199.89999999991</v>
      </c>
      <c r="CL106" s="89">
        <f t="shared" ref="CL106" si="635">SUM(CL101:CL105)</f>
        <v>-284001.7300000001</v>
      </c>
      <c r="CM106" s="89">
        <f t="shared" ref="CM106:CO106" si="636">SUM(CM101:CM105)</f>
        <v>-1440215</v>
      </c>
      <c r="CN106" s="90">
        <f t="shared" si="636"/>
        <v>-1693307.38</v>
      </c>
      <c r="CO106" s="89">
        <f t="shared" si="636"/>
        <v>281591</v>
      </c>
      <c r="CP106" s="89">
        <f t="shared" ref="CP106:CQ106" si="637">SUM(CP101:CP105)</f>
        <v>-1878241</v>
      </c>
      <c r="CQ106" s="89">
        <f t="shared" si="637"/>
        <v>-2376742</v>
      </c>
      <c r="CR106" s="89">
        <f t="shared" ref="CR106:CS106" si="638">SUM(CR101:CR105)</f>
        <v>-1549764</v>
      </c>
      <c r="CS106" s="89">
        <f t="shared" si="638"/>
        <v>-1660896</v>
      </c>
      <c r="CT106" s="89">
        <f t="shared" ref="CT106:CU106" si="639">SUM(CT101:CT105)</f>
        <v>-685519</v>
      </c>
      <c r="CU106" s="89">
        <f t="shared" si="639"/>
        <v>-995619</v>
      </c>
      <c r="CV106" s="89">
        <f t="shared" ref="CV106:CW106" si="640">SUM(CV101:CV105)</f>
        <v>-608481.21000000008</v>
      </c>
      <c r="CW106" s="89">
        <f t="shared" si="640"/>
        <v>-533667.10000000009</v>
      </c>
      <c r="CX106" s="89">
        <f t="shared" ref="CX106:CY106" si="641">SUM(CX101:CX105)</f>
        <v>-1536289.27</v>
      </c>
      <c r="CY106" s="89">
        <f t="shared" si="641"/>
        <v>-504197</v>
      </c>
      <c r="CZ106" s="90">
        <f t="shared" ref="CZ106:DA106" si="642">SUM(CZ101:CZ105)</f>
        <v>-1444083.62</v>
      </c>
      <c r="DA106" s="89">
        <f t="shared" si="642"/>
        <v>-3231426</v>
      </c>
      <c r="DB106" s="89">
        <f t="shared" ref="DB106:DC106" si="643">SUM(DB101:DB105)</f>
        <v>-490927</v>
      </c>
      <c r="DC106" s="89">
        <f t="shared" si="643"/>
        <v>1333527</v>
      </c>
      <c r="DD106" s="89">
        <f t="shared" ref="DD106:DE106" si="644">SUM(DD101:DD105)</f>
        <v>240174.96999999956</v>
      </c>
      <c r="DE106" s="89">
        <f t="shared" si="644"/>
        <v>-124671.99999999965</v>
      </c>
      <c r="DF106" s="89">
        <f t="shared" ref="DF106:DG106" si="645">SUM(DF101:DF105)</f>
        <v>45050</v>
      </c>
      <c r="DG106" s="89">
        <f t="shared" si="645"/>
        <v>-27490.050000000221</v>
      </c>
      <c r="DH106" s="89">
        <f t="shared" ref="DH106:DI106" si="646">SUM(DH101:DH105)</f>
        <v>276593.20000000024</v>
      </c>
      <c r="DI106" s="89">
        <f t="shared" si="646"/>
        <v>447149</v>
      </c>
      <c r="DJ106" s="89">
        <f t="shared" ref="DJ106:DK106" si="647">SUM(DJ101:DJ105)</f>
        <v>813389</v>
      </c>
      <c r="DK106" s="89">
        <f t="shared" si="647"/>
        <v>1776783</v>
      </c>
      <c r="DL106" s="90">
        <f t="shared" ref="DL106:DW106" si="648">SUM(DL101:DL105)</f>
        <v>490900</v>
      </c>
      <c r="DM106" s="89">
        <f t="shared" si="648"/>
        <v>1653762</v>
      </c>
      <c r="DN106" s="89">
        <f t="shared" si="648"/>
        <v>391346</v>
      </c>
      <c r="DO106" s="89">
        <f t="shared" si="648"/>
        <v>919184</v>
      </c>
      <c r="DP106" s="89">
        <f t="shared" si="648"/>
        <v>584464.03000000049</v>
      </c>
      <c r="DQ106" s="89">
        <f t="shared" si="648"/>
        <v>-357238.00000000035</v>
      </c>
      <c r="DR106" s="89">
        <f t="shared" si="648"/>
        <v>689450</v>
      </c>
      <c r="DS106" s="89">
        <f t="shared" si="648"/>
        <v>552854.05000000028</v>
      </c>
      <c r="DT106" s="89">
        <f t="shared" si="648"/>
        <v>392122.00999999983</v>
      </c>
      <c r="DU106" s="89">
        <f t="shared" si="648"/>
        <v>255008.09999999992</v>
      </c>
      <c r="DV106" s="89">
        <f t="shared" si="648"/>
        <v>552912</v>
      </c>
      <c r="DW106" s="89">
        <f t="shared" si="648"/>
        <v>-57477.099999999831</v>
      </c>
      <c r="DX106" s="90">
        <f t="shared" ref="DX106" si="649">SUM(DX101:DX105)</f>
        <v>417862.51000000018</v>
      </c>
    </row>
    <row r="107" spans="1:128" ht="17.25" x14ac:dyDescent="0.2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2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2">
        <v>23374</v>
      </c>
      <c r="BL108" s="242">
        <v>23150</v>
      </c>
      <c r="BM108" s="242">
        <v>22982</v>
      </c>
      <c r="BN108" s="242">
        <v>21334</v>
      </c>
      <c r="BO108" s="240">
        <v>22529</v>
      </c>
      <c r="BP108" s="240">
        <v>22079</v>
      </c>
      <c r="BQ108" s="240">
        <v>21707</v>
      </c>
      <c r="BR108" s="240">
        <v>22100</v>
      </c>
      <c r="BS108" s="240">
        <v>21348</v>
      </c>
      <c r="BT108" s="241">
        <v>22740</v>
      </c>
      <c r="BU108" s="97">
        <f t="shared" ref="BU108:CD112" si="650">E108-Q108</f>
        <v>1085</v>
      </c>
      <c r="BV108" s="97">
        <f t="shared" si="650"/>
        <v>-1557</v>
      </c>
      <c r="BW108" s="97">
        <f t="shared" si="650"/>
        <v>1187</v>
      </c>
      <c r="BX108" s="97">
        <f t="shared" si="650"/>
        <v>273</v>
      </c>
      <c r="BY108" s="97">
        <f t="shared" si="650"/>
        <v>-375</v>
      </c>
      <c r="BZ108" s="97">
        <f t="shared" si="650"/>
        <v>330</v>
      </c>
      <c r="CA108" s="97">
        <f t="shared" si="650"/>
        <v>-410</v>
      </c>
      <c r="CB108" s="221">
        <f t="shared" si="650"/>
        <v>693</v>
      </c>
      <c r="CC108" s="97">
        <f t="shared" si="650"/>
        <v>300</v>
      </c>
      <c r="CD108" s="97">
        <f t="shared" si="650"/>
        <v>137</v>
      </c>
      <c r="CE108" s="97">
        <f t="shared" ref="CE108:CL112" si="651">O108-AA108</f>
        <v>-757</v>
      </c>
      <c r="CF108" s="97">
        <f t="shared" si="651"/>
        <v>617</v>
      </c>
      <c r="CG108" s="97">
        <f t="shared" si="651"/>
        <v>256</v>
      </c>
      <c r="CH108" s="97">
        <f t="shared" si="651"/>
        <v>396</v>
      </c>
      <c r="CI108" s="97">
        <f t="shared" si="651"/>
        <v>105</v>
      </c>
      <c r="CJ108" s="97">
        <f t="shared" si="651"/>
        <v>-470</v>
      </c>
      <c r="CK108" s="97">
        <f t="shared" si="651"/>
        <v>-480</v>
      </c>
      <c r="CL108" s="97">
        <f t="shared" si="651"/>
        <v>-520</v>
      </c>
      <c r="CM108" s="97">
        <f t="shared" ref="CM108:CM112" si="652">W108-AI108</f>
        <v>-1717</v>
      </c>
      <c r="CN108" s="98">
        <f t="shared" ref="CN108:CN112" si="653">X108-AJ108</f>
        <v>-1234</v>
      </c>
      <c r="CO108" s="97">
        <f t="shared" ref="CO108:CX112" si="654">Y108-AK108</f>
        <v>-719</v>
      </c>
      <c r="CP108" s="97">
        <f t="shared" si="654"/>
        <v>-1272</v>
      </c>
      <c r="CQ108" s="97">
        <f t="shared" si="654"/>
        <v>-234</v>
      </c>
      <c r="CR108" s="97">
        <f t="shared" si="654"/>
        <v>-857</v>
      </c>
      <c r="CS108" s="97">
        <f t="shared" si="654"/>
        <v>-1238</v>
      </c>
      <c r="CT108" s="97">
        <f t="shared" si="654"/>
        <v>-476</v>
      </c>
      <c r="CU108" s="97">
        <f t="shared" si="654"/>
        <v>-28</v>
      </c>
      <c r="CV108" s="97">
        <f t="shared" si="654"/>
        <v>-1140</v>
      </c>
      <c r="CW108" s="97">
        <f t="shared" si="654"/>
        <v>380</v>
      </c>
      <c r="CX108" s="97">
        <f t="shared" si="654"/>
        <v>-972</v>
      </c>
      <c r="CY108" s="97">
        <f t="shared" ref="CY108:DG112" si="655">AI108-AU108</f>
        <v>217</v>
      </c>
      <c r="CZ108" s="98">
        <f t="shared" si="655"/>
        <v>-329</v>
      </c>
      <c r="DA108" s="97">
        <f t="shared" si="655"/>
        <v>-438</v>
      </c>
      <c r="DB108" s="97">
        <f t="shared" si="655"/>
        <v>-171</v>
      </c>
      <c r="DC108" s="97">
        <f t="shared" si="655"/>
        <v>40</v>
      </c>
      <c r="DD108" s="97">
        <f t="shared" si="655"/>
        <v>221</v>
      </c>
      <c r="DE108" s="97">
        <f t="shared" si="655"/>
        <v>-1094</v>
      </c>
      <c r="DF108" s="97">
        <f t="shared" si="655"/>
        <v>-234</v>
      </c>
      <c r="DG108" s="97">
        <f t="shared" si="655"/>
        <v>-1131</v>
      </c>
      <c r="DH108" s="97">
        <f t="shared" ref="DH108:DH112" si="656">AR108-BD108</f>
        <v>-444</v>
      </c>
      <c r="DI108" s="97">
        <f t="shared" ref="DI108:DS112" si="657">AS108-BE108</f>
        <v>-554</v>
      </c>
      <c r="DJ108" s="97">
        <f t="shared" si="657"/>
        <v>298</v>
      </c>
      <c r="DK108" s="97">
        <f t="shared" si="657"/>
        <v>737</v>
      </c>
      <c r="DL108" s="251">
        <f t="shared" si="657"/>
        <v>167</v>
      </c>
      <c r="DM108" s="97">
        <f t="shared" si="657"/>
        <v>174</v>
      </c>
      <c r="DN108" s="97">
        <f t="shared" si="657"/>
        <v>-78</v>
      </c>
      <c r="DO108" s="97">
        <f t="shared" si="657"/>
        <v>114</v>
      </c>
      <c r="DP108" s="97">
        <f t="shared" si="657"/>
        <v>-1402</v>
      </c>
      <c r="DQ108" s="97">
        <f t="shared" si="657"/>
        <v>31</v>
      </c>
      <c r="DR108" s="97">
        <f t="shared" si="657"/>
        <v>534</v>
      </c>
      <c r="DS108" s="97">
        <f t="shared" si="657"/>
        <v>-1124</v>
      </c>
      <c r="DT108" s="97">
        <f t="shared" ref="DT108:DT112" si="658">BD108-BP108</f>
        <v>-108</v>
      </c>
      <c r="DU108" s="97">
        <f t="shared" ref="DU108:DX112" si="659">BE108-BQ108</f>
        <v>-1098</v>
      </c>
      <c r="DV108" s="97">
        <f t="shared" si="659"/>
        <v>-344</v>
      </c>
      <c r="DW108" s="97">
        <f t="shared" si="659"/>
        <v>-386</v>
      </c>
      <c r="DX108" s="251">
        <f t="shared" si="659"/>
        <v>-902</v>
      </c>
    </row>
    <row r="109" spans="1:128" x14ac:dyDescent="0.2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2">
        <v>2162</v>
      </c>
      <c r="BL109" s="242">
        <v>2124</v>
      </c>
      <c r="BM109" s="242">
        <v>2166</v>
      </c>
      <c r="BN109" s="242">
        <v>1972</v>
      </c>
      <c r="BO109" s="240">
        <v>2136</v>
      </c>
      <c r="BP109" s="240">
        <v>2211</v>
      </c>
      <c r="BQ109" s="240">
        <v>1919</v>
      </c>
      <c r="BR109" s="240">
        <v>2093</v>
      </c>
      <c r="BS109" s="240">
        <v>1830</v>
      </c>
      <c r="BT109" s="241">
        <v>1751</v>
      </c>
      <c r="BU109" s="97">
        <f t="shared" si="650"/>
        <v>217</v>
      </c>
      <c r="BV109" s="97">
        <f t="shared" si="650"/>
        <v>261</v>
      </c>
      <c r="BW109" s="97">
        <f t="shared" si="650"/>
        <v>385</v>
      </c>
      <c r="BX109" s="97">
        <f t="shared" si="650"/>
        <v>498</v>
      </c>
      <c r="BY109" s="97">
        <f t="shared" si="650"/>
        <v>306</v>
      </c>
      <c r="BZ109" s="97">
        <f t="shared" si="650"/>
        <v>255</v>
      </c>
      <c r="CA109" s="97">
        <f t="shared" si="650"/>
        <v>107</v>
      </c>
      <c r="CB109" s="221">
        <f t="shared" si="650"/>
        <v>23</v>
      </c>
      <c r="CC109" s="97">
        <f t="shared" si="650"/>
        <v>-148</v>
      </c>
      <c r="CD109" s="97">
        <f t="shared" si="650"/>
        <v>-466</v>
      </c>
      <c r="CE109" s="97">
        <f t="shared" si="651"/>
        <v>-905</v>
      </c>
      <c r="CF109" s="97">
        <f t="shared" si="651"/>
        <v>-118</v>
      </c>
      <c r="CG109" s="97">
        <f t="shared" si="651"/>
        <v>14</v>
      </c>
      <c r="CH109" s="97">
        <f t="shared" si="651"/>
        <v>-25</v>
      </c>
      <c r="CI109" s="97">
        <f t="shared" si="651"/>
        <v>-28</v>
      </c>
      <c r="CJ109" s="97">
        <f t="shared" si="651"/>
        <v>43</v>
      </c>
      <c r="CK109" s="97">
        <f t="shared" si="651"/>
        <v>77</v>
      </c>
      <c r="CL109" s="97">
        <f t="shared" si="651"/>
        <v>106</v>
      </c>
      <c r="CM109" s="97">
        <f t="shared" si="652"/>
        <v>111</v>
      </c>
      <c r="CN109" s="98">
        <f t="shared" si="653"/>
        <v>454</v>
      </c>
      <c r="CO109" s="97">
        <f t="shared" si="654"/>
        <v>743</v>
      </c>
      <c r="CP109" s="97">
        <f t="shared" si="654"/>
        <v>485</v>
      </c>
      <c r="CQ109" s="97">
        <f t="shared" si="654"/>
        <v>715</v>
      </c>
      <c r="CR109" s="97">
        <f t="shared" si="654"/>
        <v>552</v>
      </c>
      <c r="CS109" s="97">
        <f t="shared" si="654"/>
        <v>250</v>
      </c>
      <c r="CT109" s="97">
        <f t="shared" si="654"/>
        <v>169</v>
      </c>
      <c r="CU109" s="97">
        <f t="shared" si="654"/>
        <v>209</v>
      </c>
      <c r="CV109" s="97">
        <f t="shared" si="654"/>
        <v>159</v>
      </c>
      <c r="CW109" s="97">
        <f t="shared" si="654"/>
        <v>239</v>
      </c>
      <c r="CX109" s="97">
        <f t="shared" si="654"/>
        <v>-2</v>
      </c>
      <c r="CY109" s="97">
        <f t="shared" si="655"/>
        <v>-16</v>
      </c>
      <c r="CZ109" s="98">
        <f t="shared" si="655"/>
        <v>-348</v>
      </c>
      <c r="DA109" s="97">
        <f t="shared" si="655"/>
        <v>-631</v>
      </c>
      <c r="DB109" s="97">
        <f t="shared" si="655"/>
        <v>-472</v>
      </c>
      <c r="DC109" s="97">
        <f t="shared" si="655"/>
        <v>-304</v>
      </c>
      <c r="DD109" s="97">
        <f t="shared" si="655"/>
        <v>-437</v>
      </c>
      <c r="DE109" s="97">
        <f t="shared" si="655"/>
        <v>-479</v>
      </c>
      <c r="DF109" s="97">
        <f t="shared" si="655"/>
        <v>-112</v>
      </c>
      <c r="DG109" s="97">
        <f t="shared" si="655"/>
        <v>-94</v>
      </c>
      <c r="DH109" s="97">
        <f t="shared" si="656"/>
        <v>-302</v>
      </c>
      <c r="DI109" s="97">
        <f t="shared" si="657"/>
        <v>-249</v>
      </c>
      <c r="DJ109" s="97">
        <f t="shared" si="657"/>
        <v>-191</v>
      </c>
      <c r="DK109" s="97">
        <f t="shared" si="657"/>
        <v>-127</v>
      </c>
      <c r="DL109" s="251">
        <f t="shared" si="657"/>
        <v>-113</v>
      </c>
      <c r="DM109" s="97">
        <f t="shared" si="657"/>
        <v>-149</v>
      </c>
      <c r="DN109" s="97">
        <f t="shared" si="657"/>
        <v>-101</v>
      </c>
      <c r="DO109" s="97">
        <f t="shared" si="657"/>
        <v>-25</v>
      </c>
      <c r="DP109" s="97">
        <f t="shared" si="657"/>
        <v>-109</v>
      </c>
      <c r="DQ109" s="97">
        <f t="shared" si="657"/>
        <v>80</v>
      </c>
      <c r="DR109" s="97">
        <f t="shared" si="657"/>
        <v>-110</v>
      </c>
      <c r="DS109" s="97">
        <f t="shared" si="657"/>
        <v>-385</v>
      </c>
      <c r="DT109" s="97">
        <f t="shared" si="658"/>
        <v>-288</v>
      </c>
      <c r="DU109" s="97">
        <f t="shared" si="659"/>
        <v>-116</v>
      </c>
      <c r="DV109" s="97">
        <f t="shared" si="659"/>
        <v>-128</v>
      </c>
      <c r="DW109" s="97">
        <f t="shared" si="659"/>
        <v>41</v>
      </c>
      <c r="DX109" s="251">
        <f t="shared" si="659"/>
        <v>88</v>
      </c>
    </row>
    <row r="110" spans="1:128" x14ac:dyDescent="0.2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2">
        <v>3619</v>
      </c>
      <c r="BL110" s="242">
        <v>3641</v>
      </c>
      <c r="BM110" s="242">
        <v>3676</v>
      </c>
      <c r="BN110" s="242">
        <v>3371</v>
      </c>
      <c r="BO110" s="240">
        <v>3397</v>
      </c>
      <c r="BP110" s="240">
        <v>3413</v>
      </c>
      <c r="BQ110" s="240">
        <v>3270</v>
      </c>
      <c r="BR110" s="240">
        <v>3382</v>
      </c>
      <c r="BS110" s="240">
        <v>3374</v>
      </c>
      <c r="BT110" s="241">
        <v>3580</v>
      </c>
      <c r="BU110" s="97">
        <f t="shared" si="650"/>
        <v>178</v>
      </c>
      <c r="BV110" s="97">
        <f t="shared" si="650"/>
        <v>-211</v>
      </c>
      <c r="BW110" s="97">
        <f t="shared" si="650"/>
        <v>423</v>
      </c>
      <c r="BX110" s="97">
        <f t="shared" si="650"/>
        <v>113</v>
      </c>
      <c r="BY110" s="97">
        <f t="shared" si="650"/>
        <v>-149</v>
      </c>
      <c r="BZ110" s="97">
        <f t="shared" si="650"/>
        <v>91</v>
      </c>
      <c r="CA110" s="97">
        <f t="shared" si="650"/>
        <v>0</v>
      </c>
      <c r="CB110" s="221">
        <f t="shared" si="650"/>
        <v>173</v>
      </c>
      <c r="CC110" s="97">
        <f t="shared" si="650"/>
        <v>116</v>
      </c>
      <c r="CD110" s="97">
        <f t="shared" si="650"/>
        <v>-82</v>
      </c>
      <c r="CE110" s="97">
        <f t="shared" si="651"/>
        <v>-213</v>
      </c>
      <c r="CF110" s="97">
        <f t="shared" si="651"/>
        <v>-310</v>
      </c>
      <c r="CG110" s="97">
        <f t="shared" si="651"/>
        <v>-89</v>
      </c>
      <c r="CH110" s="97">
        <f t="shared" si="651"/>
        <v>-80</v>
      </c>
      <c r="CI110" s="97">
        <f t="shared" si="651"/>
        <v>-64</v>
      </c>
      <c r="CJ110" s="97">
        <f t="shared" si="651"/>
        <v>-59</v>
      </c>
      <c r="CK110" s="97">
        <f t="shared" si="651"/>
        <v>211</v>
      </c>
      <c r="CL110" s="97">
        <f t="shared" si="651"/>
        <v>-99</v>
      </c>
      <c r="CM110" s="97">
        <f t="shared" si="652"/>
        <v>-121</v>
      </c>
      <c r="CN110" s="98">
        <f t="shared" si="653"/>
        <v>-171</v>
      </c>
      <c r="CO110" s="97">
        <f t="shared" si="654"/>
        <v>2862</v>
      </c>
      <c r="CP110" s="97">
        <f t="shared" si="654"/>
        <v>27</v>
      </c>
      <c r="CQ110" s="97">
        <f t="shared" si="654"/>
        <v>-41</v>
      </c>
      <c r="CR110" s="97">
        <f t="shared" si="654"/>
        <v>-5</v>
      </c>
      <c r="CS110" s="97">
        <f t="shared" si="654"/>
        <v>35</v>
      </c>
      <c r="CT110" s="97">
        <f t="shared" si="654"/>
        <v>110</v>
      </c>
      <c r="CU110" s="97">
        <f t="shared" si="654"/>
        <v>-21</v>
      </c>
      <c r="CV110" s="97">
        <f t="shared" si="654"/>
        <v>-176</v>
      </c>
      <c r="CW110" s="97">
        <f t="shared" si="654"/>
        <v>-60</v>
      </c>
      <c r="CX110" s="97">
        <f t="shared" si="654"/>
        <v>-140</v>
      </c>
      <c r="CY110" s="97">
        <f t="shared" si="655"/>
        <v>-23</v>
      </c>
      <c r="CZ110" s="98">
        <f t="shared" si="655"/>
        <v>-62</v>
      </c>
      <c r="DA110" s="97">
        <f t="shared" si="655"/>
        <v>-2890</v>
      </c>
      <c r="DB110" s="97">
        <f t="shared" si="655"/>
        <v>-6</v>
      </c>
      <c r="DC110" s="97">
        <f t="shared" si="655"/>
        <v>187</v>
      </c>
      <c r="DD110" s="97">
        <f t="shared" si="655"/>
        <v>-17</v>
      </c>
      <c r="DE110" s="97">
        <f t="shared" si="655"/>
        <v>-241</v>
      </c>
      <c r="DF110" s="97">
        <f t="shared" si="655"/>
        <v>-3</v>
      </c>
      <c r="DG110" s="97">
        <f t="shared" si="655"/>
        <v>-169</v>
      </c>
      <c r="DH110" s="97">
        <f t="shared" si="656"/>
        <v>25</v>
      </c>
      <c r="DI110" s="97">
        <f t="shared" si="657"/>
        <v>-103</v>
      </c>
      <c r="DJ110" s="97">
        <f t="shared" si="657"/>
        <v>85</v>
      </c>
      <c r="DK110" s="97">
        <f t="shared" si="657"/>
        <v>215</v>
      </c>
      <c r="DL110" s="251">
        <f t="shared" si="657"/>
        <v>54</v>
      </c>
      <c r="DM110" s="97">
        <f t="shared" si="657"/>
        <v>-18</v>
      </c>
      <c r="DN110" s="97">
        <f t="shared" si="657"/>
        <v>-141</v>
      </c>
      <c r="DO110" s="97">
        <f t="shared" si="657"/>
        <v>33</v>
      </c>
      <c r="DP110" s="97">
        <f t="shared" si="657"/>
        <v>-192</v>
      </c>
      <c r="DQ110" s="97">
        <f t="shared" si="657"/>
        <v>-19</v>
      </c>
      <c r="DR110" s="97">
        <f t="shared" si="657"/>
        <v>-2</v>
      </c>
      <c r="DS110" s="97">
        <f t="shared" si="657"/>
        <v>-44</v>
      </c>
      <c r="DT110" s="97">
        <f t="shared" si="658"/>
        <v>-15</v>
      </c>
      <c r="DU110" s="97">
        <f t="shared" si="659"/>
        <v>-55</v>
      </c>
      <c r="DV110" s="97">
        <f t="shared" si="659"/>
        <v>-5</v>
      </c>
      <c r="DW110" s="97">
        <f t="shared" si="659"/>
        <v>-215</v>
      </c>
      <c r="DX110" s="251">
        <f t="shared" si="659"/>
        <v>-117</v>
      </c>
    </row>
    <row r="111" spans="1:128" x14ac:dyDescent="0.2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2">
        <v>493</v>
      </c>
      <c r="BL111" s="242">
        <v>490</v>
      </c>
      <c r="BM111" s="242">
        <v>510</v>
      </c>
      <c r="BN111" s="242">
        <v>493</v>
      </c>
      <c r="BO111" s="240">
        <v>481</v>
      </c>
      <c r="BP111" s="240">
        <v>488</v>
      </c>
      <c r="BQ111" s="240">
        <v>463</v>
      </c>
      <c r="BR111" s="240">
        <v>477</v>
      </c>
      <c r="BS111" s="240">
        <v>454</v>
      </c>
      <c r="BT111" s="241">
        <v>508</v>
      </c>
      <c r="BU111" s="97">
        <f t="shared" si="650"/>
        <v>21</v>
      </c>
      <c r="BV111" s="97">
        <f t="shared" si="650"/>
        <v>-25</v>
      </c>
      <c r="BW111" s="97">
        <f t="shared" si="650"/>
        <v>46</v>
      </c>
      <c r="BX111" s="97">
        <f t="shared" si="650"/>
        <v>-2</v>
      </c>
      <c r="BY111" s="97">
        <f t="shared" si="650"/>
        <v>-2</v>
      </c>
      <c r="BZ111" s="97">
        <f t="shared" si="650"/>
        <v>11</v>
      </c>
      <c r="CA111" s="97">
        <f t="shared" si="650"/>
        <v>33</v>
      </c>
      <c r="CB111" s="221">
        <f t="shared" si="650"/>
        <v>24</v>
      </c>
      <c r="CC111" s="97">
        <f t="shared" si="650"/>
        <v>20</v>
      </c>
      <c r="CD111" s="97">
        <f t="shared" si="650"/>
        <v>7</v>
      </c>
      <c r="CE111" s="97">
        <f t="shared" si="651"/>
        <v>-28</v>
      </c>
      <c r="CF111" s="97">
        <f t="shared" si="651"/>
        <v>-79</v>
      </c>
      <c r="CG111" s="97">
        <f t="shared" si="651"/>
        <v>-7</v>
      </c>
      <c r="CH111" s="97">
        <f t="shared" si="651"/>
        <v>-11</v>
      </c>
      <c r="CI111" s="97">
        <f t="shared" si="651"/>
        <v>0</v>
      </c>
      <c r="CJ111" s="97">
        <f t="shared" si="651"/>
        <v>-17</v>
      </c>
      <c r="CK111" s="97">
        <f t="shared" si="651"/>
        <v>21</v>
      </c>
      <c r="CL111" s="97">
        <f t="shared" si="651"/>
        <v>16</v>
      </c>
      <c r="CM111" s="97">
        <f t="shared" si="652"/>
        <v>-19</v>
      </c>
      <c r="CN111" s="98">
        <f t="shared" si="653"/>
        <v>-16</v>
      </c>
      <c r="CO111" s="97">
        <f t="shared" si="654"/>
        <v>3</v>
      </c>
      <c r="CP111" s="97">
        <f t="shared" si="654"/>
        <v>9</v>
      </c>
      <c r="CQ111" s="97">
        <f t="shared" si="654"/>
        <v>-8</v>
      </c>
      <c r="CR111" s="97">
        <f t="shared" si="654"/>
        <v>19</v>
      </c>
      <c r="CS111" s="97">
        <f t="shared" si="654"/>
        <v>2</v>
      </c>
      <c r="CT111" s="97">
        <f t="shared" si="654"/>
        <v>38</v>
      </c>
      <c r="CU111" s="97">
        <f t="shared" si="654"/>
        <v>-11</v>
      </c>
      <c r="CV111" s="97">
        <f t="shared" si="654"/>
        <v>-19</v>
      </c>
      <c r="CW111" s="97">
        <f t="shared" si="654"/>
        <v>-12</v>
      </c>
      <c r="CX111" s="97">
        <f t="shared" si="654"/>
        <v>-30</v>
      </c>
      <c r="CY111" s="97">
        <f t="shared" si="655"/>
        <v>-23</v>
      </c>
      <c r="CZ111" s="98">
        <f t="shared" si="655"/>
        <v>7</v>
      </c>
      <c r="DA111" s="97">
        <f t="shared" si="655"/>
        <v>-32</v>
      </c>
      <c r="DB111" s="97">
        <f t="shared" si="655"/>
        <v>-1</v>
      </c>
      <c r="DC111" s="97">
        <f t="shared" si="655"/>
        <v>226</v>
      </c>
      <c r="DD111" s="97">
        <f t="shared" si="655"/>
        <v>-9</v>
      </c>
      <c r="DE111" s="97">
        <f t="shared" si="655"/>
        <v>-36</v>
      </c>
      <c r="DF111" s="97">
        <f t="shared" si="655"/>
        <v>-17</v>
      </c>
      <c r="DG111" s="97">
        <f t="shared" si="655"/>
        <v>-27</v>
      </c>
      <c r="DH111" s="97">
        <f t="shared" si="656"/>
        <v>-8</v>
      </c>
      <c r="DI111" s="97">
        <f t="shared" si="657"/>
        <v>-10</v>
      </c>
      <c r="DJ111" s="97">
        <f t="shared" si="657"/>
        <v>-9</v>
      </c>
      <c r="DK111" s="97">
        <f t="shared" si="657"/>
        <v>0</v>
      </c>
      <c r="DL111" s="251">
        <f t="shared" si="657"/>
        <v>-2</v>
      </c>
      <c r="DM111" s="97">
        <f t="shared" si="657"/>
        <v>24</v>
      </c>
      <c r="DN111" s="97">
        <f t="shared" si="657"/>
        <v>-29</v>
      </c>
      <c r="DO111" s="97">
        <f t="shared" si="657"/>
        <v>-202</v>
      </c>
      <c r="DP111" s="97">
        <f t="shared" si="657"/>
        <v>-9</v>
      </c>
      <c r="DQ111" s="97">
        <f t="shared" si="657"/>
        <v>2</v>
      </c>
      <c r="DR111" s="97">
        <f t="shared" si="657"/>
        <v>-22</v>
      </c>
      <c r="DS111" s="97">
        <f t="shared" si="657"/>
        <v>-1</v>
      </c>
      <c r="DT111" s="97">
        <f t="shared" si="658"/>
        <v>5</v>
      </c>
      <c r="DU111" s="97">
        <f t="shared" si="659"/>
        <v>-5</v>
      </c>
      <c r="DV111" s="97">
        <f t="shared" si="659"/>
        <v>11</v>
      </c>
      <c r="DW111" s="97">
        <f t="shared" si="659"/>
        <v>27</v>
      </c>
      <c r="DX111" s="251">
        <f t="shared" si="659"/>
        <v>-31</v>
      </c>
    </row>
    <row r="112" spans="1:128" x14ac:dyDescent="0.2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2">
        <v>102</v>
      </c>
      <c r="BL112" s="242">
        <v>90</v>
      </c>
      <c r="BM112" s="242">
        <v>102</v>
      </c>
      <c r="BN112" s="242">
        <v>97</v>
      </c>
      <c r="BO112" s="240">
        <v>93</v>
      </c>
      <c r="BP112" s="240">
        <v>97</v>
      </c>
      <c r="BQ112" s="240">
        <v>89</v>
      </c>
      <c r="BR112" s="240">
        <v>98</v>
      </c>
      <c r="BS112" s="240">
        <v>97</v>
      </c>
      <c r="BT112" s="241">
        <v>104</v>
      </c>
      <c r="BU112" s="97">
        <f t="shared" si="650"/>
        <v>7</v>
      </c>
      <c r="BV112" s="97">
        <f t="shared" si="650"/>
        <v>-5</v>
      </c>
      <c r="BW112" s="97">
        <f t="shared" si="650"/>
        <v>3</v>
      </c>
      <c r="BX112" s="97">
        <f t="shared" si="650"/>
        <v>3</v>
      </c>
      <c r="BY112" s="97">
        <f t="shared" si="650"/>
        <v>7</v>
      </c>
      <c r="BZ112" s="97">
        <f t="shared" si="650"/>
        <v>7</v>
      </c>
      <c r="CA112" s="97">
        <f t="shared" si="650"/>
        <v>13</v>
      </c>
      <c r="CB112" s="221">
        <f t="shared" si="650"/>
        <v>1</v>
      </c>
      <c r="CC112" s="97">
        <f t="shared" si="650"/>
        <v>10</v>
      </c>
      <c r="CD112" s="97">
        <f t="shared" si="650"/>
        <v>2</v>
      </c>
      <c r="CE112" s="97">
        <f t="shared" si="651"/>
        <v>11</v>
      </c>
      <c r="CF112" s="97">
        <f t="shared" si="651"/>
        <v>-19</v>
      </c>
      <c r="CG112" s="97">
        <f t="shared" si="651"/>
        <v>-2</v>
      </c>
      <c r="CH112" s="97">
        <f t="shared" si="651"/>
        <v>-6</v>
      </c>
      <c r="CI112" s="97">
        <f t="shared" si="651"/>
        <v>6</v>
      </c>
      <c r="CJ112" s="97">
        <f t="shared" si="651"/>
        <v>-4</v>
      </c>
      <c r="CK112" s="97">
        <f t="shared" si="651"/>
        <v>-2</v>
      </c>
      <c r="CL112" s="97">
        <f t="shared" si="651"/>
        <v>7</v>
      </c>
      <c r="CM112" s="97">
        <f t="shared" si="652"/>
        <v>-14</v>
      </c>
      <c r="CN112" s="98">
        <f t="shared" si="653"/>
        <v>-13</v>
      </c>
      <c r="CO112" s="97">
        <f t="shared" si="654"/>
        <v>5</v>
      </c>
      <c r="CP112" s="97">
        <f t="shared" si="654"/>
        <v>-2</v>
      </c>
      <c r="CQ112" s="97">
        <f t="shared" si="654"/>
        <v>-23</v>
      </c>
      <c r="CR112" s="97">
        <f t="shared" si="654"/>
        <v>10</v>
      </c>
      <c r="CS112" s="97">
        <f t="shared" si="654"/>
        <v>-5</v>
      </c>
      <c r="CT112" s="97">
        <f t="shared" si="654"/>
        <v>11</v>
      </c>
      <c r="CU112" s="97">
        <f t="shared" si="654"/>
        <v>-14</v>
      </c>
      <c r="CV112" s="97">
        <f t="shared" si="654"/>
        <v>6</v>
      </c>
      <c r="CW112" s="97">
        <f t="shared" si="654"/>
        <v>5</v>
      </c>
      <c r="CX112" s="97">
        <f t="shared" si="654"/>
        <v>-6</v>
      </c>
      <c r="CY112" s="97">
        <f t="shared" si="655"/>
        <v>7</v>
      </c>
      <c r="CZ112" s="98">
        <f t="shared" si="655"/>
        <v>9</v>
      </c>
      <c r="DA112" s="97">
        <f t="shared" si="655"/>
        <v>-13</v>
      </c>
      <c r="DB112" s="97">
        <f t="shared" si="655"/>
        <v>-1</v>
      </c>
      <c r="DC112" s="97">
        <f t="shared" si="655"/>
        <v>2</v>
      </c>
      <c r="DD112" s="97">
        <f t="shared" si="655"/>
        <v>2</v>
      </c>
      <c r="DE112" s="97">
        <f t="shared" si="655"/>
        <v>-2</v>
      </c>
      <c r="DF112" s="97">
        <f t="shared" si="655"/>
        <v>-4</v>
      </c>
      <c r="DG112" s="97">
        <f t="shared" si="655"/>
        <v>10</v>
      </c>
      <c r="DH112" s="97">
        <f t="shared" si="656"/>
        <v>-6</v>
      </c>
      <c r="DI112" s="97">
        <f t="shared" si="657"/>
        <v>2</v>
      </c>
      <c r="DJ112" s="97">
        <f t="shared" si="657"/>
        <v>-2</v>
      </c>
      <c r="DK112" s="97">
        <f t="shared" si="657"/>
        <v>-3</v>
      </c>
      <c r="DL112" s="251">
        <f t="shared" si="657"/>
        <v>-3</v>
      </c>
      <c r="DM112" s="97">
        <f t="shared" si="657"/>
        <v>5</v>
      </c>
      <c r="DN112" s="97">
        <f t="shared" si="657"/>
        <v>-5</v>
      </c>
      <c r="DO112" s="97">
        <f t="shared" si="657"/>
        <v>-4</v>
      </c>
      <c r="DP112" s="97">
        <f t="shared" si="657"/>
        <v>-4</v>
      </c>
      <c r="DQ112" s="97">
        <f t="shared" si="657"/>
        <v>2</v>
      </c>
      <c r="DR112" s="97">
        <f t="shared" si="657"/>
        <v>-3</v>
      </c>
      <c r="DS112" s="97">
        <f t="shared" si="657"/>
        <v>-5</v>
      </c>
      <c r="DT112" s="97">
        <f t="shared" si="658"/>
        <v>2</v>
      </c>
      <c r="DU112" s="97">
        <f t="shared" si="659"/>
        <v>-1</v>
      </c>
      <c r="DV112" s="97">
        <f t="shared" si="659"/>
        <v>-2</v>
      </c>
      <c r="DW112" s="97">
        <f t="shared" si="659"/>
        <v>1</v>
      </c>
      <c r="DX112" s="251">
        <f t="shared" si="659"/>
        <v>-9</v>
      </c>
    </row>
    <row r="113" spans="1:128" ht="15.75" thickBot="1" x14ac:dyDescent="0.3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60">SUM(E108:E112)</f>
        <v>28404</v>
      </c>
      <c r="F113" s="46">
        <f t="shared" si="660"/>
        <v>25883</v>
      </c>
      <c r="G113" s="46">
        <f t="shared" si="660"/>
        <v>27864</v>
      </c>
      <c r="H113" s="46">
        <f t="shared" si="660"/>
        <v>26357</v>
      </c>
      <c r="I113" s="46">
        <f t="shared" si="660"/>
        <v>25425</v>
      </c>
      <c r="J113" s="46">
        <f t="shared" si="660"/>
        <v>26917</v>
      </c>
      <c r="K113" s="46">
        <f t="shared" si="660"/>
        <v>25538</v>
      </c>
      <c r="L113" s="46">
        <f t="shared" si="660"/>
        <v>27026</v>
      </c>
      <c r="M113" s="46">
        <f t="shared" si="660"/>
        <v>28323</v>
      </c>
      <c r="N113" s="137">
        <f t="shared" si="660"/>
        <v>26684</v>
      </c>
      <c r="O113" s="46">
        <f t="shared" si="660"/>
        <v>28334</v>
      </c>
      <c r="P113" s="46">
        <f t="shared" si="660"/>
        <v>27349</v>
      </c>
      <c r="Q113" s="46">
        <f>SUM(Q108:Q112)</f>
        <v>26896</v>
      </c>
      <c r="R113" s="46">
        <f t="shared" si="660"/>
        <v>27420</v>
      </c>
      <c r="S113" s="46">
        <f t="shared" si="660"/>
        <v>25820</v>
      </c>
      <c r="T113" s="46">
        <f t="shared" si="660"/>
        <v>25472</v>
      </c>
      <c r="U113" s="46">
        <f t="shared" si="660"/>
        <v>25638</v>
      </c>
      <c r="V113" s="46">
        <f t="shared" ref="V113:X113" si="661">SUM(V108:V112)</f>
        <v>26223</v>
      </c>
      <c r="W113" s="46">
        <f t="shared" si="661"/>
        <v>25795</v>
      </c>
      <c r="X113" s="145">
        <f t="shared" si="661"/>
        <v>26112</v>
      </c>
      <c r="Y113" s="46">
        <f t="shared" ref="Y113:AB113" si="662">SUM(Y108:Y112)</f>
        <v>28025</v>
      </c>
      <c r="Z113" s="46">
        <f t="shared" si="662"/>
        <v>27086</v>
      </c>
      <c r="AA113" s="46">
        <f t="shared" si="662"/>
        <v>30226</v>
      </c>
      <c r="AB113" s="46">
        <f t="shared" si="662"/>
        <v>27258</v>
      </c>
      <c r="AC113" s="46">
        <f t="shared" ref="AC113:AF113" si="663">SUM(AC108:AC112)</f>
        <v>26724</v>
      </c>
      <c r="AD113" s="46">
        <f t="shared" si="663"/>
        <v>27146</v>
      </c>
      <c r="AE113" s="46">
        <f t="shared" si="663"/>
        <v>25801</v>
      </c>
      <c r="AF113" s="46">
        <f t="shared" si="663"/>
        <v>25979</v>
      </c>
      <c r="AG113" s="46">
        <f t="shared" ref="AG113:AI113" si="664">SUM(AG108:AG112)</f>
        <v>25811</v>
      </c>
      <c r="AH113" s="46">
        <f t="shared" si="664"/>
        <v>26713</v>
      </c>
      <c r="AI113" s="46">
        <f t="shared" si="664"/>
        <v>27555</v>
      </c>
      <c r="AJ113" s="145">
        <f t="shared" ref="AJ113" si="665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66">SUM(AW108:AW112)</f>
        <v>29135</v>
      </c>
      <c r="AX113" s="46">
        <f t="shared" si="666"/>
        <v>28490</v>
      </c>
      <c r="AY113" s="46">
        <f t="shared" si="666"/>
        <v>29666</v>
      </c>
      <c r="AZ113" s="46">
        <f t="shared" si="666"/>
        <v>27779</v>
      </c>
      <c r="BA113" s="46">
        <f t="shared" si="666"/>
        <v>29532</v>
      </c>
      <c r="BB113" s="46">
        <f t="shared" si="666"/>
        <v>27664</v>
      </c>
      <c r="BC113" s="46">
        <f t="shared" si="666"/>
        <v>27077</v>
      </c>
      <c r="BD113" s="46">
        <f t="shared" si="666"/>
        <v>27884</v>
      </c>
      <c r="BE113" s="46">
        <f t="shared" si="666"/>
        <v>26173</v>
      </c>
      <c r="BF113" s="46">
        <f t="shared" si="666"/>
        <v>27682</v>
      </c>
      <c r="BG113" s="46">
        <f t="shared" si="666"/>
        <v>26571</v>
      </c>
      <c r="BH113" s="145">
        <f t="shared" si="666"/>
        <v>27712</v>
      </c>
      <c r="BI113" s="46">
        <f t="shared" ref="BI113:BT113" si="667">SUM(BI108:BI112)</f>
        <v>29099</v>
      </c>
      <c r="BJ113" s="46">
        <f t="shared" si="667"/>
        <v>28844</v>
      </c>
      <c r="BK113" s="253">
        <f t="shared" si="667"/>
        <v>29750</v>
      </c>
      <c r="BL113" s="253">
        <f t="shared" si="667"/>
        <v>29495</v>
      </c>
      <c r="BM113" s="253">
        <f t="shared" si="667"/>
        <v>29436</v>
      </c>
      <c r="BN113" s="253">
        <f t="shared" si="667"/>
        <v>27267</v>
      </c>
      <c r="BO113" s="253">
        <f t="shared" si="667"/>
        <v>28636</v>
      </c>
      <c r="BP113" s="253">
        <f t="shared" si="667"/>
        <v>28288</v>
      </c>
      <c r="BQ113" s="65">
        <f t="shared" si="667"/>
        <v>27448</v>
      </c>
      <c r="BR113" s="65">
        <f t="shared" si="667"/>
        <v>28150</v>
      </c>
      <c r="BS113" s="65">
        <f t="shared" si="667"/>
        <v>27103</v>
      </c>
      <c r="BT113" s="65">
        <f t="shared" si="667"/>
        <v>28683</v>
      </c>
      <c r="BU113" s="46">
        <f t="shared" si="660"/>
        <v>1508</v>
      </c>
      <c r="BV113" s="46">
        <f t="shared" si="660"/>
        <v>-1537</v>
      </c>
      <c r="BW113" s="46">
        <f t="shared" si="660"/>
        <v>2044</v>
      </c>
      <c r="BX113" s="46">
        <f t="shared" si="660"/>
        <v>885</v>
      </c>
      <c r="BY113" s="46">
        <f t="shared" si="660"/>
        <v>-213</v>
      </c>
      <c r="BZ113" s="46">
        <f t="shared" ref="BZ113:CA113" si="668">SUM(BZ108:BZ112)</f>
        <v>694</v>
      </c>
      <c r="CA113" s="46">
        <f t="shared" si="668"/>
        <v>-257</v>
      </c>
      <c r="CB113" s="145">
        <f t="shared" ref="CB113:CC113" si="669">SUM(CB108:CB112)</f>
        <v>914</v>
      </c>
      <c r="CC113" s="46">
        <f t="shared" si="669"/>
        <v>298</v>
      </c>
      <c r="CD113" s="46">
        <f t="shared" ref="CD113:CE113" si="670">SUM(CD108:CD112)</f>
        <v>-402</v>
      </c>
      <c r="CE113" s="46">
        <f t="shared" si="670"/>
        <v>-1892</v>
      </c>
      <c r="CF113" s="46">
        <f t="shared" ref="CF113:CG113" si="671">SUM(CF108:CF112)</f>
        <v>91</v>
      </c>
      <c r="CG113" s="46">
        <f t="shared" si="671"/>
        <v>172</v>
      </c>
      <c r="CH113" s="46">
        <f t="shared" ref="CH113:CI113" si="672">SUM(CH108:CH112)</f>
        <v>274</v>
      </c>
      <c r="CI113" s="46">
        <f t="shared" si="672"/>
        <v>19</v>
      </c>
      <c r="CJ113" s="46">
        <f t="shared" ref="CJ113:CK113" si="673">SUM(CJ108:CJ112)</f>
        <v>-507</v>
      </c>
      <c r="CK113" s="46">
        <f t="shared" si="673"/>
        <v>-173</v>
      </c>
      <c r="CL113" s="46">
        <f t="shared" ref="CL113" si="674">SUM(CL108:CL112)</f>
        <v>-490</v>
      </c>
      <c r="CM113" s="46">
        <f t="shared" ref="CM113:CO113" si="675">SUM(CM108:CM112)</f>
        <v>-1760</v>
      </c>
      <c r="CN113" s="45">
        <f t="shared" si="675"/>
        <v>-980</v>
      </c>
      <c r="CO113" s="46">
        <f t="shared" si="675"/>
        <v>2894</v>
      </c>
      <c r="CP113" s="46">
        <f t="shared" ref="CP113:CQ113" si="676">SUM(CP108:CP112)</f>
        <v>-753</v>
      </c>
      <c r="CQ113" s="46">
        <f t="shared" si="676"/>
        <v>409</v>
      </c>
      <c r="CR113" s="46">
        <f t="shared" ref="CR113:CS113" si="677">SUM(CR108:CR112)</f>
        <v>-281</v>
      </c>
      <c r="CS113" s="46">
        <f t="shared" si="677"/>
        <v>-956</v>
      </c>
      <c r="CT113" s="46">
        <f t="shared" ref="CT113:CU113" si="678">SUM(CT108:CT112)</f>
        <v>-148</v>
      </c>
      <c r="CU113" s="46">
        <f t="shared" si="678"/>
        <v>135</v>
      </c>
      <c r="CV113" s="46">
        <f t="shared" ref="CV113:CW113" si="679">SUM(CV108:CV112)</f>
        <v>-1170</v>
      </c>
      <c r="CW113" s="46">
        <f t="shared" si="679"/>
        <v>552</v>
      </c>
      <c r="CX113" s="46">
        <f t="shared" ref="CX113:CY113" si="680">SUM(CX108:CX112)</f>
        <v>-1150</v>
      </c>
      <c r="CY113" s="46">
        <f t="shared" si="680"/>
        <v>162</v>
      </c>
      <c r="CZ113" s="45">
        <f t="shared" ref="CZ113:DA113" si="681">SUM(CZ108:CZ112)</f>
        <v>-723</v>
      </c>
      <c r="DA113" s="46">
        <f t="shared" si="681"/>
        <v>-4004</v>
      </c>
      <c r="DB113" s="46">
        <f t="shared" ref="DB113:DC113" si="682">SUM(DB108:DB112)</f>
        <v>-651</v>
      </c>
      <c r="DC113" s="46">
        <f t="shared" si="682"/>
        <v>151</v>
      </c>
      <c r="DD113" s="46">
        <f t="shared" ref="DD113:DE113" si="683">SUM(DD108:DD112)</f>
        <v>-240</v>
      </c>
      <c r="DE113" s="46">
        <f t="shared" si="683"/>
        <v>-1852</v>
      </c>
      <c r="DF113" s="46">
        <f t="shared" ref="DF113:DG113" si="684">SUM(DF108:DF112)</f>
        <v>-370</v>
      </c>
      <c r="DG113" s="46">
        <f t="shared" si="684"/>
        <v>-1411</v>
      </c>
      <c r="DH113" s="46">
        <f t="shared" ref="DH113:DI113" si="685">SUM(DH108:DH112)</f>
        <v>-735</v>
      </c>
      <c r="DI113" s="46">
        <f t="shared" si="685"/>
        <v>-914</v>
      </c>
      <c r="DJ113" s="46">
        <f t="shared" ref="DJ113:DK113" si="686">SUM(DJ108:DJ112)</f>
        <v>181</v>
      </c>
      <c r="DK113" s="46">
        <f t="shared" si="686"/>
        <v>822</v>
      </c>
      <c r="DL113" s="137">
        <f t="shared" ref="DL113:DW113" si="687">SUM(DL108:DL112)</f>
        <v>103</v>
      </c>
      <c r="DM113" s="46">
        <f t="shared" si="687"/>
        <v>36</v>
      </c>
      <c r="DN113" s="46">
        <f t="shared" si="687"/>
        <v>-354</v>
      </c>
      <c r="DO113" s="46">
        <f t="shared" si="687"/>
        <v>-84</v>
      </c>
      <c r="DP113" s="46">
        <f t="shared" si="687"/>
        <v>-1716</v>
      </c>
      <c r="DQ113" s="46">
        <f t="shared" si="687"/>
        <v>96</v>
      </c>
      <c r="DR113" s="46">
        <f t="shared" si="687"/>
        <v>397</v>
      </c>
      <c r="DS113" s="46">
        <f t="shared" si="687"/>
        <v>-1559</v>
      </c>
      <c r="DT113" s="46">
        <f t="shared" si="687"/>
        <v>-404</v>
      </c>
      <c r="DU113" s="46">
        <f t="shared" si="687"/>
        <v>-1275</v>
      </c>
      <c r="DV113" s="46">
        <f t="shared" si="687"/>
        <v>-468</v>
      </c>
      <c r="DW113" s="46">
        <f t="shared" si="687"/>
        <v>-532</v>
      </c>
      <c r="DX113" s="137">
        <f t="shared" ref="DX113" si="688">SUM(DX108:DX112)</f>
        <v>-971</v>
      </c>
    </row>
    <row r="114" spans="1:128" x14ac:dyDescent="0.2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2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9">E94-E101</f>
        <v>-1555375.9400000004</v>
      </c>
      <c r="F115" s="72">
        <f t="shared" si="689"/>
        <v>-1132439.7699999998</v>
      </c>
      <c r="G115" s="72">
        <f t="shared" si="689"/>
        <v>-1159967.25</v>
      </c>
      <c r="H115" s="72">
        <f t="shared" si="689"/>
        <v>-768359.6</v>
      </c>
      <c r="I115" s="72">
        <f t="shared" si="689"/>
        <v>-575958.74999999988</v>
      </c>
      <c r="J115" s="72">
        <f t="shared" si="689"/>
        <v>-521692.62999999966</v>
      </c>
      <c r="K115" s="72">
        <f t="shared" si="689"/>
        <v>1089930.9300000002</v>
      </c>
      <c r="L115" s="72">
        <f t="shared" si="689"/>
        <v>1777208.8000000017</v>
      </c>
      <c r="M115" s="72">
        <f t="shared" si="689"/>
        <v>1473060.4299999997</v>
      </c>
      <c r="N115" s="71">
        <f t="shared" si="689"/>
        <v>1386828.0199999996</v>
      </c>
      <c r="O115" s="72">
        <f t="shared" si="689"/>
        <v>-656089.87000000011</v>
      </c>
      <c r="P115" s="72">
        <f t="shared" si="689"/>
        <v>-236518.37000000011</v>
      </c>
      <c r="Q115" s="72">
        <f>Q94-Q101</f>
        <v>-486836.71999999974</v>
      </c>
      <c r="R115" s="72">
        <f t="shared" si="689"/>
        <v>-1438019</v>
      </c>
      <c r="S115" s="72">
        <f t="shared" si="689"/>
        <v>-781360.24000000011</v>
      </c>
      <c r="T115" s="72">
        <f t="shared" si="689"/>
        <v>-559983.74</v>
      </c>
      <c r="U115" s="72">
        <f t="shared" si="689"/>
        <v>-481482.83999999997</v>
      </c>
      <c r="V115" s="72">
        <f t="shared" ref="V115" si="690">V94-V101</f>
        <v>-198803.04000000004</v>
      </c>
      <c r="W115" s="72">
        <f t="shared" ref="W115:Y119" si="691">W94-W101</f>
        <v>807318.31999999983</v>
      </c>
      <c r="X115" s="152">
        <f t="shared" si="691"/>
        <v>1586493.2199999988</v>
      </c>
      <c r="Y115" s="72">
        <f t="shared" si="691"/>
        <v>2253922.6900000004</v>
      </c>
      <c r="Z115" s="72">
        <f t="shared" ref="Z115:AB119" si="692">Z94-Z101</f>
        <v>1761216.330000001</v>
      </c>
      <c r="AA115" s="72">
        <f t="shared" si="692"/>
        <v>-566303.89999999944</v>
      </c>
      <c r="AB115" s="72">
        <f t="shared" si="692"/>
        <v>-248823.22000000067</v>
      </c>
      <c r="AC115" s="72">
        <f t="shared" ref="AC115:AD119" si="693">AC94-AC101</f>
        <v>-772254.81</v>
      </c>
      <c r="AD115" s="72">
        <f t="shared" si="693"/>
        <v>-1212906.7599999998</v>
      </c>
      <c r="AE115" s="72">
        <f t="shared" ref="AE115:AF115" si="694">AE94-AE101</f>
        <v>-874893.73</v>
      </c>
      <c r="AF115" s="72">
        <f t="shared" si="694"/>
        <v>-897548.89000000013</v>
      </c>
      <c r="AG115" s="72">
        <f t="shared" ref="AG115:AI115" si="695">AG94-AG101</f>
        <v>-757444.63</v>
      </c>
      <c r="AH115" s="72">
        <f t="shared" si="695"/>
        <v>-570863.06000000006</v>
      </c>
      <c r="AI115" s="72">
        <f t="shared" si="695"/>
        <v>624249.5</v>
      </c>
      <c r="AJ115" s="201">
        <f t="shared" ref="AJ115" si="696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7">AW94-AW101</f>
        <v>2410803.3499999996</v>
      </c>
      <c r="AX115" s="72">
        <f t="shared" si="697"/>
        <v>1350972.4600000009</v>
      </c>
      <c r="AY115" s="72">
        <f t="shared" si="697"/>
        <v>-422774.46999999974</v>
      </c>
      <c r="AZ115" s="72">
        <f t="shared" si="697"/>
        <v>43532.949999999255</v>
      </c>
      <c r="BA115" s="72">
        <f t="shared" si="697"/>
        <v>-2003595.1299999994</v>
      </c>
      <c r="BB115" s="72">
        <f t="shared" si="697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7"/>
        <v>-802462.2100000002</v>
      </c>
      <c r="BF115" s="72">
        <f t="shared" si="697"/>
        <v>-618306.90999999992</v>
      </c>
      <c r="BG115" s="72">
        <f t="shared" si="697"/>
        <v>903487.37000000011</v>
      </c>
      <c r="BH115" s="201">
        <f t="shared" si="697"/>
        <v>2036073.2199999997</v>
      </c>
      <c r="BI115" s="72">
        <f t="shared" ref="BI115:BN115" si="698">BI94-BI101</f>
        <v>1394189.4800000004</v>
      </c>
      <c r="BJ115" s="72">
        <f t="shared" si="698"/>
        <v>1631975.9399999995</v>
      </c>
      <c r="BK115" s="72">
        <f t="shared" si="698"/>
        <v>-409195.46999999974</v>
      </c>
      <c r="BL115" s="72">
        <f t="shared" si="698"/>
        <v>-4762.7999999998137</v>
      </c>
      <c r="BM115" s="72">
        <f t="shared" si="698"/>
        <v>-1727718.4500000002</v>
      </c>
      <c r="BN115" s="72">
        <f t="shared" si="698"/>
        <v>-1330587.52</v>
      </c>
      <c r="BO115" s="72">
        <f>BO94-BO101</f>
        <v>-1108992.1499999999</v>
      </c>
      <c r="BP115" s="72">
        <f>BP94-BP101</f>
        <v>-839060.93</v>
      </c>
      <c r="BQ115" s="72">
        <f t="shared" ref="BQ115:BS115" si="699">BQ94-BQ101</f>
        <v>-722537.4600000002</v>
      </c>
      <c r="BR115" s="72">
        <f t="shared" si="699"/>
        <v>-588201.30999999982</v>
      </c>
      <c r="BS115" s="72">
        <f t="shared" si="699"/>
        <v>772477.81</v>
      </c>
      <c r="BT115" s="201">
        <f t="shared" ref="BT115" si="700">BT94-BT101</f>
        <v>2029617.58</v>
      </c>
      <c r="BU115" s="72">
        <f t="shared" ref="BU115:CD119" si="701">E115-Q115</f>
        <v>-1068539.2200000007</v>
      </c>
      <c r="BV115" s="72">
        <f t="shared" si="701"/>
        <v>305579.23000000021</v>
      </c>
      <c r="BW115" s="72">
        <f t="shared" si="701"/>
        <v>-378607.00999999989</v>
      </c>
      <c r="BX115" s="72">
        <f t="shared" si="701"/>
        <v>-208375.86</v>
      </c>
      <c r="BY115" s="72">
        <f t="shared" si="701"/>
        <v>-94475.909999999916</v>
      </c>
      <c r="BZ115" s="72">
        <f t="shared" si="701"/>
        <v>-322889.58999999962</v>
      </c>
      <c r="CA115" s="72">
        <f t="shared" si="701"/>
        <v>282612.61000000034</v>
      </c>
      <c r="CB115" s="152">
        <f t="shared" si="701"/>
        <v>190715.58000000287</v>
      </c>
      <c r="CC115" s="72">
        <f t="shared" si="701"/>
        <v>-780862.26000000071</v>
      </c>
      <c r="CD115" s="72">
        <f t="shared" si="701"/>
        <v>-374388.31000000145</v>
      </c>
      <c r="CE115" s="72">
        <f t="shared" ref="CE115:CL119" si="702">O115-AA115</f>
        <v>-89785.970000000671</v>
      </c>
      <c r="CF115" s="72">
        <f t="shared" si="702"/>
        <v>12304.850000000559</v>
      </c>
      <c r="CG115" s="72">
        <f t="shared" si="702"/>
        <v>285418.09000000032</v>
      </c>
      <c r="CH115" s="72">
        <f t="shared" si="702"/>
        <v>-225112.24000000022</v>
      </c>
      <c r="CI115" s="72">
        <f t="shared" si="702"/>
        <v>93533.489999999874</v>
      </c>
      <c r="CJ115" s="72">
        <f t="shared" si="702"/>
        <v>337565.15000000014</v>
      </c>
      <c r="CK115" s="72">
        <f t="shared" si="702"/>
        <v>275961.79000000004</v>
      </c>
      <c r="CL115" s="72">
        <f t="shared" si="702"/>
        <v>372060.02</v>
      </c>
      <c r="CM115" s="72">
        <f t="shared" ref="CM115:CM119" si="703">W115-AI115</f>
        <v>183068.81999999983</v>
      </c>
      <c r="CN115" s="71">
        <f t="shared" ref="CN115:CN119" si="704">X115-AJ115</f>
        <v>-515504.58000000007</v>
      </c>
      <c r="CO115" s="72">
        <f t="shared" ref="CO115:CX119" si="705">Y115-AK115</f>
        <v>-71568.80999999959</v>
      </c>
      <c r="CP115" s="72">
        <f t="shared" si="705"/>
        <v>-527020.17999999877</v>
      </c>
      <c r="CQ115" s="72">
        <f t="shared" si="705"/>
        <v>-35166.439999999478</v>
      </c>
      <c r="CR115" s="72">
        <f t="shared" si="705"/>
        <v>-122625.9000000013</v>
      </c>
      <c r="CS115" s="72">
        <f t="shared" si="705"/>
        <v>621881.77</v>
      </c>
      <c r="CT115" s="72">
        <f t="shared" si="705"/>
        <v>404365.42999999993</v>
      </c>
      <c r="CU115" s="72">
        <f t="shared" si="705"/>
        <v>-168212.35999999987</v>
      </c>
      <c r="CV115" s="72">
        <f t="shared" si="705"/>
        <v>129519.77000000002</v>
      </c>
      <c r="CW115" s="72">
        <f t="shared" si="705"/>
        <v>-123529.36999999976</v>
      </c>
      <c r="CX115" s="72">
        <f t="shared" si="705"/>
        <v>-441784.91000000015</v>
      </c>
      <c r="CY115" s="72">
        <f t="shared" ref="CY115:DG119" si="706">AI115-AU115</f>
        <v>188962.4299999997</v>
      </c>
      <c r="CZ115" s="71">
        <f t="shared" si="706"/>
        <v>476548.70999999903</v>
      </c>
      <c r="DA115" s="72">
        <f t="shared" si="706"/>
        <v>-85311.849999999627</v>
      </c>
      <c r="DB115" s="72">
        <f t="shared" si="706"/>
        <v>937264.04999999888</v>
      </c>
      <c r="DC115" s="72">
        <f t="shared" si="706"/>
        <v>-108362.99000000022</v>
      </c>
      <c r="DD115" s="72">
        <f t="shared" si="706"/>
        <v>-169730.26999999862</v>
      </c>
      <c r="DE115" s="72">
        <f t="shared" si="706"/>
        <v>609458.54999999935</v>
      </c>
      <c r="DF115" s="72">
        <f t="shared" si="706"/>
        <v>-311432.09999999963</v>
      </c>
      <c r="DG115" s="72">
        <f t="shared" si="706"/>
        <v>439895.54000000004</v>
      </c>
      <c r="DH115" s="72">
        <f t="shared" ref="DH115:DH119" si="707">AR115-BD115</f>
        <v>75258.449999999721</v>
      </c>
      <c r="DI115" s="72">
        <f t="shared" ref="DI115:DS119" si="708">AS115-BE115</f>
        <v>168546.94999999995</v>
      </c>
      <c r="DJ115" s="72">
        <f t="shared" si="708"/>
        <v>489228.76</v>
      </c>
      <c r="DK115" s="72">
        <f t="shared" si="708"/>
        <v>-468200.29999999981</v>
      </c>
      <c r="DL115" s="81">
        <f t="shared" si="708"/>
        <v>-410624.12999999989</v>
      </c>
      <c r="DM115" s="72">
        <f t="shared" si="708"/>
        <v>1016613.8699999992</v>
      </c>
      <c r="DN115" s="72">
        <f t="shared" si="708"/>
        <v>-281003.47999999858</v>
      </c>
      <c r="DO115" s="72">
        <f t="shared" si="708"/>
        <v>-13579</v>
      </c>
      <c r="DP115" s="72">
        <f t="shared" si="708"/>
        <v>48295.749999999069</v>
      </c>
      <c r="DQ115" s="72">
        <f t="shared" si="708"/>
        <v>-275876.67999999924</v>
      </c>
      <c r="DR115" s="72">
        <f t="shared" si="708"/>
        <v>24747.429999999935</v>
      </c>
      <c r="DS115" s="72">
        <f t="shared" si="708"/>
        <v>-37584.760000000242</v>
      </c>
      <c r="DT115" s="72">
        <f t="shared" ref="DT115:DT119" si="709">BD115-BP115</f>
        <v>-263266.17999999982</v>
      </c>
      <c r="DU115" s="72">
        <f t="shared" ref="DU115:DX119" si="710">BE115-BQ115</f>
        <v>-79924.75</v>
      </c>
      <c r="DV115" s="72">
        <f t="shared" si="710"/>
        <v>-30105.600000000093</v>
      </c>
      <c r="DW115" s="72">
        <f t="shared" si="710"/>
        <v>131009.56000000006</v>
      </c>
      <c r="DX115" s="81">
        <f t="shared" si="710"/>
        <v>6455.6399999996647</v>
      </c>
    </row>
    <row r="116" spans="1:128" x14ac:dyDescent="0.25">
      <c r="A116" s="3"/>
      <c r="B116" s="26" t="s">
        <v>21</v>
      </c>
      <c r="C116" s="79">
        <f t="shared" ref="C116:D119" si="711">C95-C102</f>
        <v>627449.21</v>
      </c>
      <c r="D116" s="72">
        <f t="shared" si="711"/>
        <v>426920.80999999982</v>
      </c>
      <c r="E116" s="72">
        <f t="shared" ref="E116:U116" si="712">E95-E102</f>
        <v>103693.90999999997</v>
      </c>
      <c r="F116" s="72">
        <f t="shared" si="712"/>
        <v>-9970.4500000000116</v>
      </c>
      <c r="G116" s="72">
        <f t="shared" si="712"/>
        <v>-68817.599999999977</v>
      </c>
      <c r="H116" s="72">
        <f t="shared" si="712"/>
        <v>-101834.97</v>
      </c>
      <c r="I116" s="72">
        <f t="shared" si="712"/>
        <v>-105581.34</v>
      </c>
      <c r="J116" s="72">
        <f t="shared" si="712"/>
        <v>-81669.76999999999</v>
      </c>
      <c r="K116" s="72">
        <f t="shared" si="712"/>
        <v>208458.75</v>
      </c>
      <c r="L116" s="72">
        <f t="shared" si="712"/>
        <v>482162.31000000017</v>
      </c>
      <c r="M116" s="72">
        <f t="shared" si="712"/>
        <v>589210.8600000001</v>
      </c>
      <c r="N116" s="71">
        <f t="shared" si="712"/>
        <v>656347.05000000016</v>
      </c>
      <c r="O116" s="72">
        <f t="shared" si="712"/>
        <v>473933.83000000007</v>
      </c>
      <c r="P116" s="72">
        <f t="shared" si="712"/>
        <v>287794.84999999998</v>
      </c>
      <c r="Q116" s="72">
        <f>Q95-Q102</f>
        <v>193070.40999999992</v>
      </c>
      <c r="R116" s="72">
        <f t="shared" si="712"/>
        <v>-20188</v>
      </c>
      <c r="S116" s="72">
        <f t="shared" si="712"/>
        <v>-30647.690000000002</v>
      </c>
      <c r="T116" s="72">
        <f t="shared" si="712"/>
        <v>-4536.9000000000233</v>
      </c>
      <c r="U116" s="72">
        <f t="shared" si="712"/>
        <v>-6449.7299999999814</v>
      </c>
      <c r="V116" s="72">
        <f t="shared" ref="V116" si="713">V95-V102</f>
        <v>58835.139999999985</v>
      </c>
      <c r="W116" s="72">
        <f t="shared" ref="W116:X116" si="714">W95-W102</f>
        <v>225134.86</v>
      </c>
      <c r="X116" s="152">
        <f t="shared" si="714"/>
        <v>427394.14999999991</v>
      </c>
      <c r="Y116" s="72">
        <f t="shared" si="691"/>
        <v>669811.69999999995</v>
      </c>
      <c r="Z116" s="72">
        <f t="shared" ref="Z116:AA116" si="715">Z95-Z102</f>
        <v>666913.63</v>
      </c>
      <c r="AA116" s="72">
        <f t="shared" si="715"/>
        <v>427857.09000000008</v>
      </c>
      <c r="AB116" s="72">
        <f t="shared" si="692"/>
        <v>332404.41000000003</v>
      </c>
      <c r="AC116" s="72">
        <f t="shared" ref="AC116" si="716">AC95-AC102</f>
        <v>145411.01999999996</v>
      </c>
      <c r="AD116" s="72">
        <f t="shared" si="693"/>
        <v>-17886.710000000021</v>
      </c>
      <c r="AE116" s="72">
        <f t="shared" ref="AE116:AF116" si="717">AE95-AE102</f>
        <v>-26733.209999999992</v>
      </c>
      <c r="AF116" s="72">
        <f t="shared" si="717"/>
        <v>-20283.75</v>
      </c>
      <c r="AG116" s="72">
        <f t="shared" ref="AG116:AI116" si="718">AG95-AG102</f>
        <v>-15684.880000000005</v>
      </c>
      <c r="AH116" s="72">
        <f t="shared" si="718"/>
        <v>36236.400000000023</v>
      </c>
      <c r="AI116" s="72">
        <f t="shared" si="718"/>
        <v>277141.52</v>
      </c>
      <c r="AJ116" s="155">
        <f t="shared" ref="AJ116" si="719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7"/>
        <v>902406.49</v>
      </c>
      <c r="AX116" s="72">
        <f t="shared" si="697"/>
        <v>802939.2899999998</v>
      </c>
      <c r="AY116" s="72">
        <f t="shared" si="697"/>
        <v>603860.05000000028</v>
      </c>
      <c r="AZ116" s="72">
        <f t="shared" si="697"/>
        <v>546967.92000000016</v>
      </c>
      <c r="BA116" s="72">
        <f t="shared" si="697"/>
        <v>27185.920000000042</v>
      </c>
      <c r="BB116" s="72">
        <f t="shared" si="697"/>
        <v>2723.7000000000116</v>
      </c>
      <c r="BC116" s="72">
        <f t="shared" si="697"/>
        <v>-55116.570000000007</v>
      </c>
      <c r="BD116" s="72">
        <f t="shared" si="697"/>
        <v>-105936.13</v>
      </c>
      <c r="BE116" s="72">
        <f t="shared" si="697"/>
        <v>-84060.94</v>
      </c>
      <c r="BF116" s="72">
        <f t="shared" si="697"/>
        <v>-66706.890000000014</v>
      </c>
      <c r="BG116" s="72">
        <f t="shared" si="697"/>
        <v>252633.35999999993</v>
      </c>
      <c r="BH116" s="155">
        <f t="shared" si="697"/>
        <v>660218.58000000007</v>
      </c>
      <c r="BI116" s="72">
        <f t="shared" ref="BI116:BK116" si="720">BI95-BI102</f>
        <v>672287.28000000026</v>
      </c>
      <c r="BJ116" s="72">
        <f t="shared" si="720"/>
        <v>784637.28000000026</v>
      </c>
      <c r="BK116" s="72">
        <f t="shared" si="720"/>
        <v>539161.37</v>
      </c>
      <c r="BL116" s="72">
        <f t="shared" ref="BL116:BS116" si="721">BL95-BL102</f>
        <v>460516.07999999984</v>
      </c>
      <c r="BM116" s="72">
        <f t="shared" si="721"/>
        <v>88942.79999999993</v>
      </c>
      <c r="BN116" s="72">
        <f t="shared" si="721"/>
        <v>-88660.07</v>
      </c>
      <c r="BO116" s="72">
        <f t="shared" si="721"/>
        <v>-79897.899999999994</v>
      </c>
      <c r="BP116" s="72">
        <f t="shared" si="721"/>
        <v>-106058.48000000003</v>
      </c>
      <c r="BQ116" s="72">
        <f t="shared" si="721"/>
        <v>-75769.200000000012</v>
      </c>
      <c r="BR116" s="72">
        <f t="shared" si="721"/>
        <v>-65145.909999999974</v>
      </c>
      <c r="BS116" s="72">
        <f t="shared" si="721"/>
        <v>227574.85000000006</v>
      </c>
      <c r="BT116" s="155">
        <f t="shared" ref="BT116" si="722">BT95-BT102</f>
        <v>636182.71</v>
      </c>
      <c r="BU116" s="72">
        <f t="shared" si="701"/>
        <v>-89376.499999999942</v>
      </c>
      <c r="BV116" s="72">
        <f t="shared" si="701"/>
        <v>10217.549999999988</v>
      </c>
      <c r="BW116" s="72">
        <f t="shared" si="701"/>
        <v>-38169.909999999974</v>
      </c>
      <c r="BX116" s="72">
        <f t="shared" si="701"/>
        <v>-97298.069999999978</v>
      </c>
      <c r="BY116" s="72">
        <f t="shared" si="701"/>
        <v>-99131.610000000015</v>
      </c>
      <c r="BZ116" s="72">
        <f t="shared" si="701"/>
        <v>-140504.90999999997</v>
      </c>
      <c r="CA116" s="72">
        <f t="shared" si="701"/>
        <v>-16676.109999999986</v>
      </c>
      <c r="CB116" s="152">
        <f t="shared" si="701"/>
        <v>54768.160000000265</v>
      </c>
      <c r="CC116" s="72">
        <f t="shared" si="701"/>
        <v>-80600.839999999851</v>
      </c>
      <c r="CD116" s="72">
        <f t="shared" si="701"/>
        <v>-10566.579999999842</v>
      </c>
      <c r="CE116" s="72">
        <f t="shared" si="702"/>
        <v>46076.739999999991</v>
      </c>
      <c r="CF116" s="72">
        <f t="shared" si="702"/>
        <v>-44609.560000000056</v>
      </c>
      <c r="CG116" s="72">
        <f t="shared" si="702"/>
        <v>47659.389999999956</v>
      </c>
      <c r="CH116" s="72">
        <f t="shared" si="702"/>
        <v>-2301.289999999979</v>
      </c>
      <c r="CI116" s="72">
        <f t="shared" si="702"/>
        <v>-3914.4800000000105</v>
      </c>
      <c r="CJ116" s="72">
        <f t="shared" si="702"/>
        <v>15746.849999999977</v>
      </c>
      <c r="CK116" s="72">
        <f t="shared" si="702"/>
        <v>9235.1500000000233</v>
      </c>
      <c r="CL116" s="72">
        <f t="shared" si="702"/>
        <v>22598.739999999962</v>
      </c>
      <c r="CM116" s="72">
        <f t="shared" si="703"/>
        <v>-52006.660000000033</v>
      </c>
      <c r="CN116" s="71">
        <f t="shared" si="704"/>
        <v>-221781.15000000014</v>
      </c>
      <c r="CO116" s="72">
        <f t="shared" si="705"/>
        <v>-183038.87000000011</v>
      </c>
      <c r="CP116" s="72">
        <f t="shared" si="705"/>
        <v>-340549.77000000014</v>
      </c>
      <c r="CQ116" s="72">
        <f t="shared" si="705"/>
        <v>-268737.81999999983</v>
      </c>
      <c r="CR116" s="72">
        <f t="shared" si="705"/>
        <v>-236400.89</v>
      </c>
      <c r="CS116" s="72">
        <f t="shared" si="705"/>
        <v>-39533.770000000077</v>
      </c>
      <c r="CT116" s="72">
        <f t="shared" si="705"/>
        <v>24432.199999999953</v>
      </c>
      <c r="CU116" s="72">
        <f t="shared" si="705"/>
        <v>-17363.47</v>
      </c>
      <c r="CV116" s="72">
        <f t="shared" si="705"/>
        <v>17612.709999999963</v>
      </c>
      <c r="CW116" s="72">
        <f t="shared" si="705"/>
        <v>-7455.6199999999953</v>
      </c>
      <c r="CX116" s="72">
        <f t="shared" si="705"/>
        <v>-90869.68</v>
      </c>
      <c r="CY116" s="72">
        <f t="shared" si="706"/>
        <v>-13153.270000000077</v>
      </c>
      <c r="CZ116" s="71">
        <f t="shared" si="706"/>
        <v>-55503.25</v>
      </c>
      <c r="DA116" s="72">
        <f t="shared" si="706"/>
        <v>-49555.919999999925</v>
      </c>
      <c r="DB116" s="72">
        <f t="shared" si="706"/>
        <v>204524.11000000034</v>
      </c>
      <c r="DC116" s="72">
        <f t="shared" si="706"/>
        <v>92734.859999999637</v>
      </c>
      <c r="DD116" s="72">
        <f t="shared" si="706"/>
        <v>21837.379999999888</v>
      </c>
      <c r="DE116" s="72">
        <f t="shared" si="706"/>
        <v>157758.87</v>
      </c>
      <c r="DF116" s="72">
        <f t="shared" si="706"/>
        <v>-45042.609999999986</v>
      </c>
      <c r="DG116" s="72">
        <f t="shared" si="706"/>
        <v>45746.830000000016</v>
      </c>
      <c r="DH116" s="72">
        <f t="shared" si="707"/>
        <v>68039.670000000042</v>
      </c>
      <c r="DI116" s="72">
        <f t="shared" si="708"/>
        <v>75831.679999999993</v>
      </c>
      <c r="DJ116" s="72">
        <f t="shared" si="708"/>
        <v>193812.97000000003</v>
      </c>
      <c r="DK116" s="72">
        <f t="shared" si="708"/>
        <v>37661.430000000168</v>
      </c>
      <c r="DL116" s="81">
        <f t="shared" si="708"/>
        <v>44459.969999999972</v>
      </c>
      <c r="DM116" s="72">
        <f t="shared" si="708"/>
        <v>230119.20999999973</v>
      </c>
      <c r="DN116" s="72">
        <f t="shared" si="708"/>
        <v>18302.009999999544</v>
      </c>
      <c r="DO116" s="72">
        <f t="shared" si="708"/>
        <v>64698.680000000284</v>
      </c>
      <c r="DP116" s="72">
        <f t="shared" si="708"/>
        <v>86451.840000000317</v>
      </c>
      <c r="DQ116" s="72">
        <f t="shared" si="708"/>
        <v>-61756.879999999888</v>
      </c>
      <c r="DR116" s="72">
        <f t="shared" si="708"/>
        <v>91383.770000000019</v>
      </c>
      <c r="DS116" s="72">
        <f t="shared" si="708"/>
        <v>24781.329999999987</v>
      </c>
      <c r="DT116" s="72">
        <f t="shared" si="709"/>
        <v>122.35000000002037</v>
      </c>
      <c r="DU116" s="72">
        <f t="shared" si="710"/>
        <v>-8291.7399999999907</v>
      </c>
      <c r="DV116" s="72">
        <f t="shared" si="710"/>
        <v>-1560.9800000000396</v>
      </c>
      <c r="DW116" s="72">
        <f t="shared" si="710"/>
        <v>25058.509999999864</v>
      </c>
      <c r="DX116" s="81">
        <f t="shared" si="710"/>
        <v>24035.870000000112</v>
      </c>
    </row>
    <row r="117" spans="1:128" x14ac:dyDescent="0.25">
      <c r="A117" s="3"/>
      <c r="B117" s="26" t="s">
        <v>22</v>
      </c>
      <c r="C117" s="79">
        <f t="shared" si="711"/>
        <v>-528145.18999999994</v>
      </c>
      <c r="D117" s="72">
        <f t="shared" si="711"/>
        <v>-718225.94</v>
      </c>
      <c r="E117" s="72">
        <f t="shared" ref="E117:U117" si="723">E96-E103</f>
        <v>-532227.58000000007</v>
      </c>
      <c r="F117" s="72">
        <f t="shared" si="723"/>
        <v>-269377.25</v>
      </c>
      <c r="G117" s="72">
        <f t="shared" si="723"/>
        <v>-212849.98</v>
      </c>
      <c r="H117" s="72">
        <f t="shared" si="723"/>
        <v>-98718.77999999997</v>
      </c>
      <c r="I117" s="72">
        <f t="shared" si="723"/>
        <v>-48667.79999999993</v>
      </c>
      <c r="J117" s="72">
        <f t="shared" si="723"/>
        <v>-52182.489999999991</v>
      </c>
      <c r="K117" s="72">
        <f t="shared" si="723"/>
        <v>384700.91000000003</v>
      </c>
      <c r="L117" s="72">
        <f t="shared" si="723"/>
        <v>461183.51999999979</v>
      </c>
      <c r="M117" s="72">
        <f t="shared" si="723"/>
        <v>202361.39999999991</v>
      </c>
      <c r="N117" s="71">
        <f t="shared" si="723"/>
        <v>102277.4600000002</v>
      </c>
      <c r="O117" s="72">
        <f t="shared" si="723"/>
        <v>-471631.72</v>
      </c>
      <c r="P117" s="72">
        <f t="shared" si="723"/>
        <v>-167506.17999999993</v>
      </c>
      <c r="Q117" s="72">
        <f>Q96-Q103</f>
        <v>-410689.89</v>
      </c>
      <c r="R117" s="72">
        <f t="shared" si="723"/>
        <v>-450640</v>
      </c>
      <c r="S117" s="72">
        <f t="shared" si="723"/>
        <v>-126525.49000000002</v>
      </c>
      <c r="T117" s="72">
        <f t="shared" si="723"/>
        <v>-74500.829999999987</v>
      </c>
      <c r="U117" s="72">
        <f t="shared" si="723"/>
        <v>-101453.27999999997</v>
      </c>
      <c r="V117" s="72">
        <f t="shared" ref="V117" si="724">V96-V103</f>
        <v>4053.0100000000093</v>
      </c>
      <c r="W117" s="72">
        <f t="shared" ref="W117:X117" si="725">W96-W103</f>
        <v>269155.1100000001</v>
      </c>
      <c r="X117" s="152">
        <f t="shared" si="725"/>
        <v>400233.54999999981</v>
      </c>
      <c r="Y117" s="72">
        <f t="shared" si="691"/>
        <v>470844.37000000034</v>
      </c>
      <c r="Z117" s="72">
        <f t="shared" ref="Z117:AA117" si="726">Z96-Z103</f>
        <v>520736.70999999996</v>
      </c>
      <c r="AA117" s="72">
        <f t="shared" si="726"/>
        <v>-866496.82000000007</v>
      </c>
      <c r="AB117" s="72">
        <f t="shared" si="692"/>
        <v>-371743.44000000018</v>
      </c>
      <c r="AC117" s="72">
        <f t="shared" ref="AC117" si="727">AC96-AC103</f>
        <v>-428585.50000000012</v>
      </c>
      <c r="AD117" s="72">
        <f t="shared" si="693"/>
        <v>-321447.48000000004</v>
      </c>
      <c r="AE117" s="72">
        <f t="shared" ref="AE117:AF117" si="728">AE96-AE103</f>
        <v>-106808.43</v>
      </c>
      <c r="AF117" s="72">
        <f t="shared" si="728"/>
        <v>-95565.03</v>
      </c>
      <c r="AG117" s="72">
        <f t="shared" ref="AG117:AI117" si="729">AG96-AG103</f>
        <v>-29608.900000000023</v>
      </c>
      <c r="AH117" s="72">
        <f t="shared" si="729"/>
        <v>-12405.75</v>
      </c>
      <c r="AI117" s="72">
        <f t="shared" si="729"/>
        <v>260102.24000000022</v>
      </c>
      <c r="AJ117" s="155">
        <f t="shared" ref="AJ117" si="730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7"/>
        <v>356606.29000000004</v>
      </c>
      <c r="AX117" s="72">
        <f t="shared" si="697"/>
        <v>81962.860000000335</v>
      </c>
      <c r="AY117" s="72">
        <f t="shared" si="697"/>
        <v>-474358.52</v>
      </c>
      <c r="AZ117" s="72">
        <f t="shared" si="697"/>
        <v>-348937.40999999992</v>
      </c>
      <c r="BA117" s="72">
        <f t="shared" si="697"/>
        <v>-674617.44</v>
      </c>
      <c r="BB117" s="72">
        <f t="shared" si="697"/>
        <v>-271156.53999999998</v>
      </c>
      <c r="BC117" s="72">
        <f t="shared" si="697"/>
        <v>-181846.01999999996</v>
      </c>
      <c r="BD117" s="72">
        <f t="shared" si="697"/>
        <v>-113105.75</v>
      </c>
      <c r="BE117" s="72">
        <f t="shared" si="697"/>
        <v>-55467.00999999998</v>
      </c>
      <c r="BF117" s="72">
        <f t="shared" si="697"/>
        <v>-11994.760000000009</v>
      </c>
      <c r="BG117" s="72">
        <f t="shared" si="697"/>
        <v>370971.54999999993</v>
      </c>
      <c r="BH117" s="155">
        <f t="shared" si="697"/>
        <v>468756.60999999987</v>
      </c>
      <c r="BI117" s="72">
        <f t="shared" ref="BI117:BK117" si="731">BI96-BI103</f>
        <v>157293.0399999998</v>
      </c>
      <c r="BJ117" s="72">
        <f t="shared" si="731"/>
        <v>162184.59000000032</v>
      </c>
      <c r="BK117" s="72">
        <f t="shared" si="731"/>
        <v>-530121.80000000005</v>
      </c>
      <c r="BL117" s="72">
        <f t="shared" ref="BL117:BS117" si="732">BL96-BL103</f>
        <v>-284374.85000000009</v>
      </c>
      <c r="BM117" s="72">
        <f t="shared" si="732"/>
        <v>-618873.87</v>
      </c>
      <c r="BN117" s="72">
        <f t="shared" si="732"/>
        <v>-284129.05999999994</v>
      </c>
      <c r="BO117" s="72">
        <f t="shared" si="732"/>
        <v>-133048.28000000003</v>
      </c>
      <c r="BP117" s="72">
        <f t="shared" si="732"/>
        <v>-112910.43000000002</v>
      </c>
      <c r="BQ117" s="72">
        <f t="shared" si="732"/>
        <v>-39897.200000000041</v>
      </c>
      <c r="BR117" s="72">
        <f t="shared" si="732"/>
        <v>-14457.219999999972</v>
      </c>
      <c r="BS117" s="72">
        <f t="shared" si="732"/>
        <v>257336.62000000011</v>
      </c>
      <c r="BT117" s="155">
        <f t="shared" ref="BT117" si="733">BT96-BT103</f>
        <v>470487.73000000045</v>
      </c>
      <c r="BU117" s="72">
        <f t="shared" si="701"/>
        <v>-121537.69000000006</v>
      </c>
      <c r="BV117" s="72">
        <f t="shared" si="701"/>
        <v>181262.75</v>
      </c>
      <c r="BW117" s="72">
        <f t="shared" si="701"/>
        <v>-86324.489999999991</v>
      </c>
      <c r="BX117" s="72">
        <f t="shared" si="701"/>
        <v>-24217.949999999983</v>
      </c>
      <c r="BY117" s="72">
        <f t="shared" si="701"/>
        <v>52785.48000000004</v>
      </c>
      <c r="BZ117" s="72">
        <f t="shared" si="701"/>
        <v>-56235.5</v>
      </c>
      <c r="CA117" s="72">
        <f t="shared" si="701"/>
        <v>115545.79999999993</v>
      </c>
      <c r="CB117" s="152">
        <f t="shared" si="701"/>
        <v>60949.969999999972</v>
      </c>
      <c r="CC117" s="72">
        <f t="shared" si="701"/>
        <v>-268482.97000000044</v>
      </c>
      <c r="CD117" s="72">
        <f t="shared" si="701"/>
        <v>-418459.24999999977</v>
      </c>
      <c r="CE117" s="72">
        <f t="shared" si="702"/>
        <v>394865.10000000009</v>
      </c>
      <c r="CF117" s="72">
        <f t="shared" si="702"/>
        <v>204237.26000000024</v>
      </c>
      <c r="CG117" s="72">
        <f t="shared" si="702"/>
        <v>17895.610000000102</v>
      </c>
      <c r="CH117" s="72">
        <f t="shared" si="702"/>
        <v>-129192.51999999996</v>
      </c>
      <c r="CI117" s="72">
        <f t="shared" si="702"/>
        <v>-19717.060000000027</v>
      </c>
      <c r="CJ117" s="72">
        <f t="shared" si="702"/>
        <v>21064.200000000012</v>
      </c>
      <c r="CK117" s="72">
        <f t="shared" si="702"/>
        <v>-71844.379999999946</v>
      </c>
      <c r="CL117" s="72">
        <f t="shared" si="702"/>
        <v>16458.760000000009</v>
      </c>
      <c r="CM117" s="72">
        <f t="shared" si="703"/>
        <v>9052.8699999998789</v>
      </c>
      <c r="CN117" s="71">
        <f t="shared" si="704"/>
        <v>-77066.160000000382</v>
      </c>
      <c r="CO117" s="72">
        <f t="shared" si="705"/>
        <v>-1538818.89</v>
      </c>
      <c r="CP117" s="72">
        <f t="shared" si="705"/>
        <v>197197.49000000022</v>
      </c>
      <c r="CQ117" s="72">
        <f t="shared" si="705"/>
        <v>-110638.22000000044</v>
      </c>
      <c r="CR117" s="72">
        <f t="shared" si="705"/>
        <v>-67544.030000000261</v>
      </c>
      <c r="CS117" s="72">
        <f t="shared" si="705"/>
        <v>146143.92999999993</v>
      </c>
      <c r="CT117" s="72">
        <f t="shared" si="705"/>
        <v>-8208.7700000000768</v>
      </c>
      <c r="CU117" s="72">
        <f t="shared" si="705"/>
        <v>-21479.940000000002</v>
      </c>
      <c r="CV117" s="72">
        <f t="shared" si="705"/>
        <v>58917.880000000034</v>
      </c>
      <c r="CW117" s="72">
        <f t="shared" si="705"/>
        <v>-18952.979999999981</v>
      </c>
      <c r="CX117" s="72">
        <f t="shared" si="705"/>
        <v>-93059.100000000093</v>
      </c>
      <c r="CY117" s="72">
        <f t="shared" si="706"/>
        <v>107706.56000000029</v>
      </c>
      <c r="CZ117" s="71">
        <f t="shared" si="706"/>
        <v>8200.5100000000093</v>
      </c>
      <c r="DA117" s="72">
        <f t="shared" si="706"/>
        <v>1653056.9700000002</v>
      </c>
      <c r="DB117" s="72">
        <f t="shared" si="706"/>
        <v>241576.3599999994</v>
      </c>
      <c r="DC117" s="72">
        <f t="shared" si="706"/>
        <v>-281500.07999999961</v>
      </c>
      <c r="DD117" s="72">
        <f t="shared" si="706"/>
        <v>44738</v>
      </c>
      <c r="DE117" s="72">
        <f t="shared" si="706"/>
        <v>99888.009999999893</v>
      </c>
      <c r="DF117" s="72">
        <f t="shared" si="706"/>
        <v>-42082.169999999984</v>
      </c>
      <c r="DG117" s="72">
        <f t="shared" si="706"/>
        <v>96517.52999999997</v>
      </c>
      <c r="DH117" s="72">
        <f t="shared" si="707"/>
        <v>-41377.160000000033</v>
      </c>
      <c r="DI117" s="72">
        <f t="shared" si="708"/>
        <v>44811.089999999938</v>
      </c>
      <c r="DJ117" s="72">
        <f t="shared" si="708"/>
        <v>92648.110000000102</v>
      </c>
      <c r="DK117" s="72">
        <f t="shared" si="708"/>
        <v>-218575.87</v>
      </c>
      <c r="DL117" s="81">
        <f t="shared" si="708"/>
        <v>342.59000000031665</v>
      </c>
      <c r="DM117" s="72">
        <f t="shared" si="708"/>
        <v>199313.25000000023</v>
      </c>
      <c r="DN117" s="72">
        <f t="shared" si="708"/>
        <v>-80221.729999999981</v>
      </c>
      <c r="DO117" s="72">
        <f t="shared" si="708"/>
        <v>55763.280000000028</v>
      </c>
      <c r="DP117" s="72">
        <f t="shared" si="708"/>
        <v>-64562.559999999823</v>
      </c>
      <c r="DQ117" s="72">
        <f t="shared" si="708"/>
        <v>-55743.569999999949</v>
      </c>
      <c r="DR117" s="72">
        <f t="shared" si="708"/>
        <v>12972.51999999996</v>
      </c>
      <c r="DS117" s="72">
        <f t="shared" si="708"/>
        <v>-48797.739999999932</v>
      </c>
      <c r="DT117" s="72">
        <f t="shared" si="709"/>
        <v>-195.31999999997788</v>
      </c>
      <c r="DU117" s="72">
        <f t="shared" si="710"/>
        <v>-15569.809999999939</v>
      </c>
      <c r="DV117" s="72">
        <f t="shared" si="710"/>
        <v>2462.4599999999627</v>
      </c>
      <c r="DW117" s="72">
        <f t="shared" si="710"/>
        <v>113634.92999999982</v>
      </c>
      <c r="DX117" s="81">
        <f t="shared" si="710"/>
        <v>-1731.1200000005774</v>
      </c>
    </row>
    <row r="118" spans="1:128" x14ac:dyDescent="0.25">
      <c r="A118" s="3"/>
      <c r="B118" s="26" t="s">
        <v>23</v>
      </c>
      <c r="C118" s="79">
        <f t="shared" si="711"/>
        <v>-6073.6700000001583</v>
      </c>
      <c r="D118" s="72">
        <f t="shared" si="711"/>
        <v>-774374.33000000007</v>
      </c>
      <c r="E118" s="72">
        <f t="shared" ref="E118:U118" si="734">E97-E104</f>
        <v>-323672.84000000008</v>
      </c>
      <c r="F118" s="72">
        <f t="shared" si="734"/>
        <v>-282698.95999999996</v>
      </c>
      <c r="G118" s="72">
        <f t="shared" si="734"/>
        <v>-151539.81</v>
      </c>
      <c r="H118" s="72">
        <f t="shared" si="734"/>
        <v>-44065.09</v>
      </c>
      <c r="I118" s="72">
        <f t="shared" si="734"/>
        <v>-11024.869999999995</v>
      </c>
      <c r="J118" s="72">
        <f t="shared" si="734"/>
        <v>82027.070000000007</v>
      </c>
      <c r="K118" s="72">
        <f t="shared" si="734"/>
        <v>381854.36</v>
      </c>
      <c r="L118" s="72">
        <f t="shared" si="734"/>
        <v>379397.9700000002</v>
      </c>
      <c r="M118" s="72">
        <f t="shared" si="734"/>
        <v>238080.10999999987</v>
      </c>
      <c r="N118" s="71">
        <f t="shared" si="734"/>
        <v>-101323.24999999977</v>
      </c>
      <c r="O118" s="72">
        <f t="shared" si="734"/>
        <v>-250463.97999999998</v>
      </c>
      <c r="P118" s="72">
        <f t="shared" si="734"/>
        <v>-106487.31999999995</v>
      </c>
      <c r="Q118" s="72">
        <f>Q97-Q104</f>
        <v>-287398.35000000003</v>
      </c>
      <c r="R118" s="72">
        <f t="shared" si="734"/>
        <v>-386044</v>
      </c>
      <c r="S118" s="72">
        <f t="shared" si="734"/>
        <v>-112315.40000000002</v>
      </c>
      <c r="T118" s="72">
        <f t="shared" si="734"/>
        <v>-34554.679999999993</v>
      </c>
      <c r="U118" s="72">
        <f t="shared" si="734"/>
        <v>5931.390000000014</v>
      </c>
      <c r="V118" s="72">
        <f t="shared" ref="V118" si="735">V97-V104</f>
        <v>89255.290000000037</v>
      </c>
      <c r="W118" s="72">
        <f t="shared" ref="W118:X118" si="736">W97-W104</f>
        <v>335543.47000000009</v>
      </c>
      <c r="X118" s="152">
        <f t="shared" si="736"/>
        <v>333701.09000000008</v>
      </c>
      <c r="Y118" s="72">
        <f t="shared" si="691"/>
        <v>500687.99</v>
      </c>
      <c r="Z118" s="72">
        <f t="shared" ref="Z118:AA118" si="737">Z97-Z104</f>
        <v>95224.229999999981</v>
      </c>
      <c r="AA118" s="72">
        <f t="shared" si="737"/>
        <v>-439156.54000000004</v>
      </c>
      <c r="AB118" s="72">
        <f t="shared" si="692"/>
        <v>-319774.41000000003</v>
      </c>
      <c r="AC118" s="72">
        <f t="shared" ref="AC118" si="738">AC97-AC104</f>
        <v>-224685.75</v>
      </c>
      <c r="AD118" s="72">
        <f t="shared" si="693"/>
        <v>-236547.49999999994</v>
      </c>
      <c r="AE118" s="72">
        <f t="shared" ref="AE118:AF118" si="739">AE97-AE104</f>
        <v>-51482.09</v>
      </c>
      <c r="AF118" s="72">
        <f t="shared" si="739"/>
        <v>-50583.979999999981</v>
      </c>
      <c r="AG118" s="72">
        <f t="shared" ref="AG118:AI118" si="740">AG97-AG104</f>
        <v>35210.380000000034</v>
      </c>
      <c r="AH118" s="72">
        <f t="shared" si="740"/>
        <v>104113.21999999997</v>
      </c>
      <c r="AI118" s="72">
        <f t="shared" si="740"/>
        <v>239198.99</v>
      </c>
      <c r="AJ118" s="155">
        <f t="shared" ref="AJ118" si="741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7"/>
        <v>181896.01999999979</v>
      </c>
      <c r="AX118" s="72">
        <f t="shared" si="697"/>
        <v>156812.74000000022</v>
      </c>
      <c r="AY118" s="72">
        <f t="shared" si="697"/>
        <v>-183433.02000000002</v>
      </c>
      <c r="AZ118" s="72">
        <f t="shared" si="697"/>
        <v>-275106.6100000001</v>
      </c>
      <c r="BA118" s="72">
        <f t="shared" si="697"/>
        <v>-454862.67000000004</v>
      </c>
      <c r="BB118" s="72">
        <f t="shared" si="697"/>
        <v>-207401.97999999998</v>
      </c>
      <c r="BC118" s="72">
        <f t="shared" si="697"/>
        <v>-161760.66000000003</v>
      </c>
      <c r="BD118" s="72">
        <f t="shared" si="697"/>
        <v>-74433.09</v>
      </c>
      <c r="BE118" s="72">
        <f t="shared" si="697"/>
        <v>-7789.4599999999919</v>
      </c>
      <c r="BF118" s="72">
        <f t="shared" si="697"/>
        <v>81051.960000000021</v>
      </c>
      <c r="BG118" s="72">
        <f t="shared" si="697"/>
        <v>425317.99000000011</v>
      </c>
      <c r="BH118" s="155">
        <f t="shared" si="697"/>
        <v>351686.43999999994</v>
      </c>
      <c r="BI118" s="72">
        <f t="shared" ref="BI118:BK118" si="742">BI97-BI104</f>
        <v>210767.90999999992</v>
      </c>
      <c r="BJ118" s="72">
        <f t="shared" si="742"/>
        <v>94927.839999999851</v>
      </c>
      <c r="BK118" s="72">
        <f t="shared" si="742"/>
        <v>-256222.74</v>
      </c>
      <c r="BL118" s="72">
        <f t="shared" ref="BL118:BS118" si="743">BL97-BL104</f>
        <v>-134942.44999999984</v>
      </c>
      <c r="BM118" s="72">
        <f t="shared" si="743"/>
        <v>-459177.87</v>
      </c>
      <c r="BN118" s="72">
        <f t="shared" si="743"/>
        <v>-225020.9</v>
      </c>
      <c r="BO118" s="72">
        <f t="shared" si="743"/>
        <v>-104201.1</v>
      </c>
      <c r="BP118" s="72">
        <f t="shared" si="743"/>
        <v>-50251.28</v>
      </c>
      <c r="BQ118" s="72">
        <f t="shared" si="743"/>
        <v>-20520.059999999998</v>
      </c>
      <c r="BR118" s="72">
        <f t="shared" si="743"/>
        <v>111396.45000000001</v>
      </c>
      <c r="BS118" s="72">
        <f t="shared" si="743"/>
        <v>310850.20000000013</v>
      </c>
      <c r="BT118" s="155">
        <f t="shared" ref="BT118" si="744">BT97-BT104</f>
        <v>177334.62</v>
      </c>
      <c r="BU118" s="72">
        <f t="shared" si="701"/>
        <v>-36274.490000000049</v>
      </c>
      <c r="BV118" s="72">
        <f t="shared" si="701"/>
        <v>103345.04000000004</v>
      </c>
      <c r="BW118" s="72">
        <f t="shared" si="701"/>
        <v>-39224.409999999974</v>
      </c>
      <c r="BX118" s="72">
        <f t="shared" si="701"/>
        <v>-9510.4100000000035</v>
      </c>
      <c r="BY118" s="72">
        <f t="shared" si="701"/>
        <v>-16956.260000000009</v>
      </c>
      <c r="BZ118" s="72">
        <f t="shared" si="701"/>
        <v>-7228.2200000000303</v>
      </c>
      <c r="CA118" s="72">
        <f t="shared" si="701"/>
        <v>46310.889999999898</v>
      </c>
      <c r="CB118" s="152">
        <f t="shared" si="701"/>
        <v>45696.880000000121</v>
      </c>
      <c r="CC118" s="72">
        <f t="shared" si="701"/>
        <v>-262607.88000000012</v>
      </c>
      <c r="CD118" s="72">
        <f t="shared" si="701"/>
        <v>-196547.47999999975</v>
      </c>
      <c r="CE118" s="72">
        <f t="shared" si="702"/>
        <v>188692.56000000006</v>
      </c>
      <c r="CF118" s="72">
        <f t="shared" si="702"/>
        <v>213287.09000000008</v>
      </c>
      <c r="CG118" s="72">
        <f t="shared" si="702"/>
        <v>-62712.600000000035</v>
      </c>
      <c r="CH118" s="72">
        <f t="shared" si="702"/>
        <v>-149496.50000000006</v>
      </c>
      <c r="CI118" s="72">
        <f t="shared" si="702"/>
        <v>-60833.310000000027</v>
      </c>
      <c r="CJ118" s="72">
        <f t="shared" si="702"/>
        <v>16029.299999999988</v>
      </c>
      <c r="CK118" s="72">
        <f t="shared" si="702"/>
        <v>-29278.99000000002</v>
      </c>
      <c r="CL118" s="72">
        <f t="shared" si="702"/>
        <v>-14857.929999999935</v>
      </c>
      <c r="CM118" s="72">
        <f t="shared" si="703"/>
        <v>96344.480000000098</v>
      </c>
      <c r="CN118" s="71">
        <f t="shared" si="704"/>
        <v>-188653.46999999997</v>
      </c>
      <c r="CO118" s="72">
        <f t="shared" si="705"/>
        <v>182389.15999999992</v>
      </c>
      <c r="CP118" s="72">
        <f t="shared" si="705"/>
        <v>238466.61999999988</v>
      </c>
      <c r="CQ118" s="72">
        <f t="shared" si="705"/>
        <v>-407727.55000000005</v>
      </c>
      <c r="CR118" s="72">
        <f t="shared" si="705"/>
        <v>-86498.380000000237</v>
      </c>
      <c r="CS118" s="72">
        <f t="shared" si="705"/>
        <v>353599.37</v>
      </c>
      <c r="CT118" s="72">
        <f t="shared" si="705"/>
        <v>-70746.059999999939</v>
      </c>
      <c r="CU118" s="72">
        <f t="shared" si="705"/>
        <v>-4364.0299999999406</v>
      </c>
      <c r="CV118" s="72">
        <f t="shared" si="705"/>
        <v>39573.660000000033</v>
      </c>
      <c r="CW118" s="72">
        <f t="shared" si="705"/>
        <v>-3337.6699999999546</v>
      </c>
      <c r="CX118" s="72">
        <f t="shared" si="705"/>
        <v>-91404.480000000098</v>
      </c>
      <c r="CY118" s="72">
        <f t="shared" si="706"/>
        <v>12539.09999999986</v>
      </c>
      <c r="CZ118" s="71">
        <f t="shared" si="706"/>
        <v>144499.97999999998</v>
      </c>
      <c r="DA118" s="72">
        <f t="shared" si="706"/>
        <v>136402.81000000029</v>
      </c>
      <c r="DB118" s="72">
        <f t="shared" si="706"/>
        <v>-300055.13000000012</v>
      </c>
      <c r="DC118" s="72">
        <f t="shared" si="706"/>
        <v>152004.03000000003</v>
      </c>
      <c r="DD118" s="72">
        <f t="shared" si="706"/>
        <v>41830.580000000307</v>
      </c>
      <c r="DE118" s="72">
        <f t="shared" si="706"/>
        <v>-123422.44999999995</v>
      </c>
      <c r="DF118" s="72">
        <f t="shared" si="706"/>
        <v>41600.539999999979</v>
      </c>
      <c r="DG118" s="72">
        <f t="shared" si="706"/>
        <v>114642.59999999998</v>
      </c>
      <c r="DH118" s="72">
        <f t="shared" si="707"/>
        <v>-15724.550000000017</v>
      </c>
      <c r="DI118" s="72">
        <f t="shared" si="708"/>
        <v>46337.50999999998</v>
      </c>
      <c r="DJ118" s="72">
        <f t="shared" si="708"/>
        <v>114465.74000000005</v>
      </c>
      <c r="DK118" s="72">
        <f t="shared" si="708"/>
        <v>-198658.09999999998</v>
      </c>
      <c r="DL118" s="81">
        <f t="shared" si="708"/>
        <v>26168.14000000013</v>
      </c>
      <c r="DM118" s="72">
        <f t="shared" si="708"/>
        <v>-28871.89000000013</v>
      </c>
      <c r="DN118" s="72">
        <f t="shared" si="708"/>
        <v>61884.900000000373</v>
      </c>
      <c r="DO118" s="72">
        <f t="shared" si="708"/>
        <v>72789.719999999972</v>
      </c>
      <c r="DP118" s="72">
        <f t="shared" si="708"/>
        <v>-140164.16000000027</v>
      </c>
      <c r="DQ118" s="72">
        <f t="shared" si="708"/>
        <v>4315.1999999999534</v>
      </c>
      <c r="DR118" s="72">
        <f t="shared" si="708"/>
        <v>17618.920000000013</v>
      </c>
      <c r="DS118" s="72">
        <f t="shared" si="708"/>
        <v>-57559.560000000027</v>
      </c>
      <c r="DT118" s="72">
        <f t="shared" si="709"/>
        <v>-24181.809999999998</v>
      </c>
      <c r="DU118" s="72">
        <f t="shared" si="710"/>
        <v>12730.600000000006</v>
      </c>
      <c r="DV118" s="72">
        <f t="shared" si="710"/>
        <v>-30344.489999999991</v>
      </c>
      <c r="DW118" s="72">
        <f t="shared" si="710"/>
        <v>114467.78999999998</v>
      </c>
      <c r="DX118" s="81">
        <f t="shared" si="710"/>
        <v>174351.81999999995</v>
      </c>
    </row>
    <row r="119" spans="1:128" x14ac:dyDescent="0.25">
      <c r="A119" s="3"/>
      <c r="B119" s="26" t="s">
        <v>24</v>
      </c>
      <c r="C119" s="79">
        <f t="shared" si="711"/>
        <v>530492.33000000007</v>
      </c>
      <c r="D119" s="72">
        <f t="shared" si="711"/>
        <v>-813586.54</v>
      </c>
      <c r="E119" s="72">
        <f t="shared" ref="E119:U119" si="745">E98-E105</f>
        <v>-667187.68000000005</v>
      </c>
      <c r="F119" s="72">
        <f t="shared" si="745"/>
        <v>189634.51</v>
      </c>
      <c r="G119" s="72">
        <f t="shared" si="745"/>
        <v>-410476.48</v>
      </c>
      <c r="H119" s="72">
        <f t="shared" si="745"/>
        <v>-439012.55999999994</v>
      </c>
      <c r="I119" s="72">
        <f t="shared" si="745"/>
        <v>183620.10999999987</v>
      </c>
      <c r="J119" s="72">
        <f t="shared" si="745"/>
        <v>52699.169999999925</v>
      </c>
      <c r="K119" s="72">
        <f t="shared" si="745"/>
        <v>272952.63000000012</v>
      </c>
      <c r="L119" s="72">
        <f t="shared" si="745"/>
        <v>332371.70999999996</v>
      </c>
      <c r="M119" s="72">
        <f t="shared" si="745"/>
        <v>-311883.48999999976</v>
      </c>
      <c r="N119" s="71">
        <f t="shared" si="745"/>
        <v>86354.15000000014</v>
      </c>
      <c r="O119" s="72">
        <f t="shared" si="745"/>
        <v>-263180.05999999982</v>
      </c>
      <c r="P119" s="72">
        <f t="shared" si="745"/>
        <v>-341408.41000000015</v>
      </c>
      <c r="Q119" s="72">
        <f>Q98-Q105</f>
        <v>-278219.56000000006</v>
      </c>
      <c r="R119" s="72">
        <f t="shared" si="745"/>
        <v>-354984</v>
      </c>
      <c r="S119" s="72">
        <f t="shared" si="745"/>
        <v>135576.45999999996</v>
      </c>
      <c r="T119" s="72">
        <f t="shared" si="745"/>
        <v>9564.0500000000466</v>
      </c>
      <c r="U119" s="72">
        <f t="shared" si="745"/>
        <v>-264815.16000000003</v>
      </c>
      <c r="V119" s="72">
        <f t="shared" ref="V119" si="746">V98-V105</f>
        <v>254411.45999999996</v>
      </c>
      <c r="W119" s="72">
        <f t="shared" ref="W119:X119" si="747">W98-W105</f>
        <v>43980.540000000037</v>
      </c>
      <c r="X119" s="152">
        <f t="shared" si="747"/>
        <v>214885.16999999993</v>
      </c>
      <c r="Y119" s="72">
        <f t="shared" si="691"/>
        <v>23456.659999999916</v>
      </c>
      <c r="Z119" s="72">
        <f t="shared" ref="Z119:AA119" si="748">Z98-Z105</f>
        <v>-145243.18000000017</v>
      </c>
      <c r="AA119" s="72">
        <f t="shared" si="748"/>
        <v>62142.330000000075</v>
      </c>
      <c r="AB119" s="72">
        <f t="shared" si="692"/>
        <v>-588292.64999999991</v>
      </c>
      <c r="AC119" s="72">
        <f t="shared" ref="AC119" si="749">AC98-AC105</f>
        <v>-493166.07000000007</v>
      </c>
      <c r="AD119" s="72">
        <f t="shared" si="693"/>
        <v>-293929.32999999996</v>
      </c>
      <c r="AE119" s="72">
        <f t="shared" ref="AE119:AF119" si="750">AE98-AE105</f>
        <v>225577.65000000002</v>
      </c>
      <c r="AF119" s="72">
        <f t="shared" si="750"/>
        <v>-174940.36999999988</v>
      </c>
      <c r="AG119" s="72">
        <f t="shared" ref="AG119:AI119" si="751">AG98-AG105</f>
        <v>-60928.689999999944</v>
      </c>
      <c r="AH119" s="72">
        <f t="shared" si="751"/>
        <v>394089.43999999994</v>
      </c>
      <c r="AI119" s="72">
        <f t="shared" si="751"/>
        <v>-773560.55</v>
      </c>
      <c r="AJ119" s="155">
        <f t="shared" ref="AJ119" si="752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7"/>
        <v>20930.15000000014</v>
      </c>
      <c r="AX119" s="72">
        <f t="shared" si="697"/>
        <v>75722.530000000028</v>
      </c>
      <c r="AY119" s="72">
        <f t="shared" si="697"/>
        <v>-301438.34999999986</v>
      </c>
      <c r="AZ119" s="72">
        <f t="shared" si="697"/>
        <v>-97764.239999999758</v>
      </c>
      <c r="BA119" s="72">
        <f t="shared" si="697"/>
        <v>-31325.669999999925</v>
      </c>
      <c r="BB119" s="72">
        <f t="shared" si="697"/>
        <v>-292403.54999999993</v>
      </c>
      <c r="BC119" s="72">
        <f t="shared" si="697"/>
        <v>-195081.60000000009</v>
      </c>
      <c r="BD119" s="72">
        <f t="shared" si="697"/>
        <v>-204794.98999999987</v>
      </c>
      <c r="BE119" s="72">
        <f t="shared" si="697"/>
        <v>-129980.05000000005</v>
      </c>
      <c r="BF119" s="72">
        <f t="shared" si="697"/>
        <v>-219889.95999999996</v>
      </c>
      <c r="BG119" s="72">
        <f t="shared" si="697"/>
        <v>448123.15999999992</v>
      </c>
      <c r="BH119" s="155">
        <f t="shared" si="697"/>
        <v>-696787.38000000012</v>
      </c>
      <c r="BI119" s="72">
        <f t="shared" ref="BI119:BK119" si="753">BI98-BI105</f>
        <v>283929.39000000013</v>
      </c>
      <c r="BJ119" s="72">
        <f t="shared" si="753"/>
        <v>-155831.28000000026</v>
      </c>
      <c r="BK119" s="72">
        <f t="shared" si="753"/>
        <v>-394852.1399999999</v>
      </c>
      <c r="BL119" s="72">
        <f t="shared" ref="BL119:BS119" si="754">BL98-BL105</f>
        <v>155307.5</v>
      </c>
      <c r="BM119" s="72">
        <f t="shared" si="754"/>
        <v>-423532.12000000011</v>
      </c>
      <c r="BN119" s="72">
        <f t="shared" si="754"/>
        <v>-95408.660000000033</v>
      </c>
      <c r="BO119" s="72">
        <f t="shared" si="754"/>
        <v>30177.109999999986</v>
      </c>
      <c r="BP119" s="72">
        <f t="shared" si="754"/>
        <v>-186519.01</v>
      </c>
      <c r="BQ119" s="72">
        <f t="shared" si="754"/>
        <v>33361.689999999944</v>
      </c>
      <c r="BR119" s="72">
        <f t="shared" si="754"/>
        <v>119674.1100000001</v>
      </c>
      <c r="BS119" s="72">
        <f t="shared" si="754"/>
        <v>257808.05000000005</v>
      </c>
      <c r="BT119" s="155">
        <f t="shared" ref="BT119" si="755">BT98-BT105</f>
        <v>-237614.34000000008</v>
      </c>
      <c r="BU119" s="72">
        <f t="shared" si="701"/>
        <v>-388968.12</v>
      </c>
      <c r="BV119" s="72">
        <f t="shared" si="701"/>
        <v>544618.51</v>
      </c>
      <c r="BW119" s="72">
        <f t="shared" si="701"/>
        <v>-546052.93999999994</v>
      </c>
      <c r="BX119" s="72">
        <f t="shared" si="701"/>
        <v>-448576.61</v>
      </c>
      <c r="BY119" s="72">
        <f t="shared" si="701"/>
        <v>448435.2699999999</v>
      </c>
      <c r="BZ119" s="72">
        <f t="shared" si="701"/>
        <v>-201712.29000000004</v>
      </c>
      <c r="CA119" s="72">
        <f t="shared" si="701"/>
        <v>228972.09000000008</v>
      </c>
      <c r="CB119" s="152">
        <f t="shared" si="701"/>
        <v>117486.54000000004</v>
      </c>
      <c r="CC119" s="72">
        <f t="shared" si="701"/>
        <v>-335340.14999999967</v>
      </c>
      <c r="CD119" s="72">
        <f t="shared" si="701"/>
        <v>231597.33000000031</v>
      </c>
      <c r="CE119" s="72">
        <f t="shared" si="702"/>
        <v>-325322.3899999999</v>
      </c>
      <c r="CF119" s="72">
        <f t="shared" si="702"/>
        <v>246884.23999999976</v>
      </c>
      <c r="CG119" s="72">
        <f t="shared" si="702"/>
        <v>214946.51</v>
      </c>
      <c r="CH119" s="72">
        <f t="shared" si="702"/>
        <v>-61054.670000000042</v>
      </c>
      <c r="CI119" s="72">
        <f t="shared" si="702"/>
        <v>-90001.190000000061</v>
      </c>
      <c r="CJ119" s="72">
        <f t="shared" si="702"/>
        <v>184504.41999999993</v>
      </c>
      <c r="CK119" s="72">
        <f t="shared" si="702"/>
        <v>-203886.47000000009</v>
      </c>
      <c r="CL119" s="72">
        <f t="shared" si="702"/>
        <v>-139677.97999999998</v>
      </c>
      <c r="CM119" s="72">
        <f t="shared" si="703"/>
        <v>817541.09000000008</v>
      </c>
      <c r="CN119" s="71">
        <f t="shared" si="704"/>
        <v>175820.12000000011</v>
      </c>
      <c r="CO119" s="72">
        <f t="shared" si="705"/>
        <v>-41937.320000000065</v>
      </c>
      <c r="CP119" s="72">
        <f t="shared" si="705"/>
        <v>-242952.9600000002</v>
      </c>
      <c r="CQ119" s="72">
        <f t="shared" si="705"/>
        <v>252876.40999999992</v>
      </c>
      <c r="CR119" s="72">
        <f t="shared" si="705"/>
        <v>-351297.44999999995</v>
      </c>
      <c r="CS119" s="72">
        <f t="shared" si="705"/>
        <v>-102381.12000000011</v>
      </c>
      <c r="CT119" s="72">
        <f t="shared" si="705"/>
        <v>-176385.04000000004</v>
      </c>
      <c r="CU119" s="72">
        <f t="shared" si="705"/>
        <v>319957.11</v>
      </c>
      <c r="CV119" s="72">
        <f t="shared" si="705"/>
        <v>-199119.20999999985</v>
      </c>
      <c r="CW119" s="72">
        <f t="shared" si="705"/>
        <v>-143548.93999999994</v>
      </c>
      <c r="CX119" s="72">
        <f t="shared" si="705"/>
        <v>395434.01</v>
      </c>
      <c r="CY119" s="72">
        <f t="shared" si="706"/>
        <v>-802346.42999999993</v>
      </c>
      <c r="CZ119" s="71">
        <f t="shared" si="706"/>
        <v>178988.7899999998</v>
      </c>
      <c r="DA119" s="72">
        <f t="shared" si="706"/>
        <v>44463.829999999842</v>
      </c>
      <c r="DB119" s="72">
        <f t="shared" si="706"/>
        <v>21987.25</v>
      </c>
      <c r="DC119" s="72">
        <f t="shared" si="706"/>
        <v>110704.27000000002</v>
      </c>
      <c r="DD119" s="72">
        <f t="shared" si="706"/>
        <v>-139230.9600000002</v>
      </c>
      <c r="DE119" s="72">
        <f t="shared" si="706"/>
        <v>-359459.28</v>
      </c>
      <c r="DF119" s="72">
        <f t="shared" si="706"/>
        <v>174859.26</v>
      </c>
      <c r="DG119" s="72">
        <f t="shared" si="706"/>
        <v>100702.14000000013</v>
      </c>
      <c r="DH119" s="72">
        <f t="shared" si="707"/>
        <v>228973.82999999984</v>
      </c>
      <c r="DI119" s="72">
        <f t="shared" si="708"/>
        <v>212600.30000000005</v>
      </c>
      <c r="DJ119" s="72">
        <f t="shared" si="708"/>
        <v>218545.3899999999</v>
      </c>
      <c r="DK119" s="72">
        <f t="shared" si="708"/>
        <v>-419337.28</v>
      </c>
      <c r="DL119" s="81">
        <f t="shared" si="708"/>
        <v>556863.64000000013</v>
      </c>
      <c r="DM119" s="72">
        <f t="shared" si="708"/>
        <v>-262999.24</v>
      </c>
      <c r="DN119" s="72">
        <f t="shared" si="708"/>
        <v>231553.81000000029</v>
      </c>
      <c r="DO119" s="72">
        <f t="shared" si="708"/>
        <v>93413.790000000037</v>
      </c>
      <c r="DP119" s="72">
        <f t="shared" si="708"/>
        <v>-253071.73999999976</v>
      </c>
      <c r="DQ119" s="72">
        <f t="shared" si="708"/>
        <v>392206.45000000019</v>
      </c>
      <c r="DR119" s="72">
        <f t="shared" si="708"/>
        <v>-196994.8899999999</v>
      </c>
      <c r="DS119" s="72">
        <f t="shared" si="708"/>
        <v>-225258.71000000008</v>
      </c>
      <c r="DT119" s="72">
        <f t="shared" si="709"/>
        <v>-18275.979999999865</v>
      </c>
      <c r="DU119" s="72">
        <f t="shared" si="710"/>
        <v>-163341.74</v>
      </c>
      <c r="DV119" s="72">
        <f t="shared" si="710"/>
        <v>-339564.07000000007</v>
      </c>
      <c r="DW119" s="72">
        <f t="shared" si="710"/>
        <v>190315.10999999987</v>
      </c>
      <c r="DX119" s="81">
        <f t="shared" si="710"/>
        <v>-459173.04000000004</v>
      </c>
    </row>
    <row r="120" spans="1:128" ht="15.75" thickBot="1" x14ac:dyDescent="0.3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56">SUM(E115:E119)</f>
        <v>-2974770.1300000008</v>
      </c>
      <c r="F120" s="65">
        <f t="shared" si="756"/>
        <v>-1504851.9199999997</v>
      </c>
      <c r="G120" s="65">
        <f t="shared" si="756"/>
        <v>-2003651.12</v>
      </c>
      <c r="H120" s="65">
        <f t="shared" si="756"/>
        <v>-1451990.9999999998</v>
      </c>
      <c r="I120" s="65">
        <f t="shared" si="756"/>
        <v>-557612.64999999991</v>
      </c>
      <c r="J120" s="65">
        <f t="shared" si="756"/>
        <v>-520818.64999999967</v>
      </c>
      <c r="K120" s="65">
        <f t="shared" si="756"/>
        <v>2337897.58</v>
      </c>
      <c r="L120" s="65">
        <f t="shared" si="756"/>
        <v>3432324.3100000019</v>
      </c>
      <c r="M120" s="65">
        <f t="shared" si="756"/>
        <v>2190829.3099999996</v>
      </c>
      <c r="N120" s="64">
        <f t="shared" si="756"/>
        <v>2130483.4300000006</v>
      </c>
      <c r="O120" s="65">
        <f t="shared" si="756"/>
        <v>-1167431.7999999998</v>
      </c>
      <c r="P120" s="65">
        <f t="shared" si="756"/>
        <v>-564125.43000000017</v>
      </c>
      <c r="Q120" s="65">
        <f t="shared" si="756"/>
        <v>-1270074.1099999999</v>
      </c>
      <c r="R120" s="65">
        <f t="shared" si="756"/>
        <v>-2649875</v>
      </c>
      <c r="S120" s="65">
        <f t="shared" si="756"/>
        <v>-915272.36000000034</v>
      </c>
      <c r="T120" s="65">
        <f t="shared" si="756"/>
        <v>-664012.09999999986</v>
      </c>
      <c r="U120" s="65">
        <f t="shared" si="756"/>
        <v>-848269.61999999988</v>
      </c>
      <c r="V120" s="65">
        <f t="shared" ref="V120:X120" si="757">SUM(V115:V119)</f>
        <v>207751.85999999996</v>
      </c>
      <c r="W120" s="65">
        <f t="shared" si="757"/>
        <v>1681132.3000000003</v>
      </c>
      <c r="X120" s="148">
        <f t="shared" si="757"/>
        <v>2962707.1799999988</v>
      </c>
      <c r="Y120" s="65">
        <f t="shared" ref="Y120:AB120" si="758">SUM(Y115:Y119)</f>
        <v>3918723.4100000011</v>
      </c>
      <c r="Z120" s="65">
        <f t="shared" si="758"/>
        <v>2898847.7200000007</v>
      </c>
      <c r="AA120" s="65">
        <f t="shared" si="758"/>
        <v>-1381957.8399999994</v>
      </c>
      <c r="AB120" s="65">
        <f t="shared" si="758"/>
        <v>-1196229.3100000008</v>
      </c>
      <c r="AC120" s="65">
        <f t="shared" ref="AC120" si="759">SUM(AC115:AC119)</f>
        <v>-1773281.11</v>
      </c>
      <c r="AD120" s="65">
        <f t="shared" ref="AD120:AF120" si="760">SUM(AD115:AD119)</f>
        <v>-2082717.7799999998</v>
      </c>
      <c r="AE120" s="65">
        <f t="shared" si="760"/>
        <v>-834339.80999999994</v>
      </c>
      <c r="AF120" s="65">
        <f t="shared" si="760"/>
        <v>-1238922.02</v>
      </c>
      <c r="AG120" s="65">
        <f t="shared" ref="AG120:AI120" si="761">SUM(AG115:AG119)</f>
        <v>-828456.72</v>
      </c>
      <c r="AH120" s="65">
        <f t="shared" si="761"/>
        <v>-48829.750000000116</v>
      </c>
      <c r="AI120" s="65">
        <f t="shared" si="761"/>
        <v>627131.70000000019</v>
      </c>
      <c r="AJ120" s="148">
        <f t="shared" ref="AJ120" si="762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63">SUM(AW115:AW119)</f>
        <v>3872642.3</v>
      </c>
      <c r="AX120" s="65">
        <f t="shared" si="763"/>
        <v>2468409.8800000018</v>
      </c>
      <c r="AY120" s="65">
        <f t="shared" si="763"/>
        <v>-778144.30999999936</v>
      </c>
      <c r="AZ120" s="65">
        <f t="shared" si="763"/>
        <v>-131307.39000000036</v>
      </c>
      <c r="BA120" s="65">
        <f t="shared" si="763"/>
        <v>-3137214.9899999993</v>
      </c>
      <c r="BB120" s="65">
        <f t="shared" si="763"/>
        <v>-2074078.46</v>
      </c>
      <c r="BC120" s="65">
        <f>SUM(BC115:BC119)</f>
        <v>-1740381.7600000002</v>
      </c>
      <c r="BD120" s="65">
        <f t="shared" si="763"/>
        <v>-1600597.0699999998</v>
      </c>
      <c r="BE120" s="65">
        <f t="shared" si="763"/>
        <v>-1079759.6700000002</v>
      </c>
      <c r="BF120" s="65">
        <f t="shared" si="763"/>
        <v>-835846.55999999982</v>
      </c>
      <c r="BG120" s="65">
        <f t="shared" si="763"/>
        <v>2400533.4299999997</v>
      </c>
      <c r="BH120" s="148">
        <f t="shared" si="763"/>
        <v>2819947.4699999997</v>
      </c>
      <c r="BI120" s="65">
        <f t="shared" ref="BI120:BN120" si="764">SUM(BI115:BI119)</f>
        <v>2718467.100000001</v>
      </c>
      <c r="BJ120" s="65">
        <f t="shared" si="764"/>
        <v>2517894.3699999996</v>
      </c>
      <c r="BK120" s="65">
        <f t="shared" si="764"/>
        <v>-1051230.7799999998</v>
      </c>
      <c r="BL120" s="65">
        <f t="shared" si="764"/>
        <v>191743.4800000001</v>
      </c>
      <c r="BM120" s="65">
        <f t="shared" si="764"/>
        <v>-3140359.5100000007</v>
      </c>
      <c r="BN120" s="65">
        <f t="shared" si="764"/>
        <v>-2023806.21</v>
      </c>
      <c r="BO120" s="65">
        <f>SUM(BO115:BO119)</f>
        <v>-1395962.3199999998</v>
      </c>
      <c r="BP120" s="65">
        <f t="shared" ref="BP120:BS120" si="765">SUM(BP115:BP119)</f>
        <v>-1294800.1300000001</v>
      </c>
      <c r="BQ120" s="65">
        <f t="shared" si="765"/>
        <v>-825362.23000000021</v>
      </c>
      <c r="BR120" s="65">
        <f t="shared" si="765"/>
        <v>-436733.87999999966</v>
      </c>
      <c r="BS120" s="65">
        <f t="shared" si="765"/>
        <v>1826047.5300000005</v>
      </c>
      <c r="BT120" s="65">
        <f t="shared" ref="BT120" si="766">SUM(BT115:BT119)</f>
        <v>3076008.3000000007</v>
      </c>
      <c r="BU120" s="65">
        <f t="shared" ref="BU120:BY120" si="767">SUM(BU115:BU119)</f>
        <v>-1704696.0200000005</v>
      </c>
      <c r="BV120" s="65">
        <f t="shared" si="767"/>
        <v>1145023.0800000003</v>
      </c>
      <c r="BW120" s="65">
        <f t="shared" si="767"/>
        <v>-1088378.7599999998</v>
      </c>
      <c r="BX120" s="65">
        <f t="shared" si="767"/>
        <v>-787978.89999999991</v>
      </c>
      <c r="BY120" s="65">
        <f t="shared" si="767"/>
        <v>290656.96999999997</v>
      </c>
      <c r="BZ120" s="65">
        <f t="shared" ref="BZ120:CA120" si="768">SUM(BZ115:BZ119)</f>
        <v>-728570.50999999966</v>
      </c>
      <c r="CA120" s="65">
        <f t="shared" si="768"/>
        <v>656765.28000000026</v>
      </c>
      <c r="CB120" s="148">
        <f t="shared" ref="CB120:CC120" si="769">SUM(CB115:CB119)</f>
        <v>469617.13000000326</v>
      </c>
      <c r="CC120" s="65">
        <f t="shared" si="769"/>
        <v>-1727894.1000000008</v>
      </c>
      <c r="CD120" s="65">
        <f t="shared" ref="CD120:CE120" si="770">SUM(CD115:CD119)</f>
        <v>-768364.2900000005</v>
      </c>
      <c r="CE120" s="65">
        <f t="shared" si="770"/>
        <v>214526.03999999957</v>
      </c>
      <c r="CF120" s="65">
        <f t="shared" ref="CF120:CG120" si="771">SUM(CF115:CF119)</f>
        <v>632103.88000000059</v>
      </c>
      <c r="CG120" s="65">
        <f t="shared" si="771"/>
        <v>503207.00000000035</v>
      </c>
      <c r="CH120" s="65">
        <f t="shared" ref="CH120:CI120" si="772">SUM(CH115:CH119)</f>
        <v>-567157.2200000002</v>
      </c>
      <c r="CI120" s="65">
        <f t="shared" si="772"/>
        <v>-80932.55000000025</v>
      </c>
      <c r="CJ120" s="65">
        <f t="shared" ref="CJ120:CK120" si="773">SUM(CJ115:CJ119)</f>
        <v>574909.92000000004</v>
      </c>
      <c r="CK120" s="65">
        <f t="shared" si="773"/>
        <v>-19812.899999999994</v>
      </c>
      <c r="CL120" s="65">
        <f t="shared" ref="CL120" si="774">SUM(CL115:CL119)</f>
        <v>256581.6100000001</v>
      </c>
      <c r="CM120" s="65">
        <f t="shared" ref="CM120:CO120" si="775">SUM(CM115:CM119)</f>
        <v>1054000.5999999999</v>
      </c>
      <c r="CN120" s="64">
        <f t="shared" si="775"/>
        <v>-827185.24000000046</v>
      </c>
      <c r="CO120" s="65">
        <f t="shared" si="775"/>
        <v>-1652974.7299999997</v>
      </c>
      <c r="CP120" s="65">
        <f t="shared" ref="CP120:CQ120" si="776">SUM(CP115:CP119)</f>
        <v>-674858.799999999</v>
      </c>
      <c r="CQ120" s="65">
        <f t="shared" si="776"/>
        <v>-569393.61999999988</v>
      </c>
      <c r="CR120" s="65">
        <f t="shared" ref="CR120:CS120" si="777">SUM(CR115:CR119)</f>
        <v>-864366.65000000177</v>
      </c>
      <c r="CS120" s="65">
        <f t="shared" si="777"/>
        <v>979710.1799999997</v>
      </c>
      <c r="CT120" s="65">
        <f t="shared" ref="CT120:CU120" si="778">SUM(CT115:CT119)</f>
        <v>173457.75999999983</v>
      </c>
      <c r="CU120" s="65">
        <f t="shared" si="778"/>
        <v>108537.31000000017</v>
      </c>
      <c r="CV120" s="65">
        <f t="shared" ref="CV120:CW120" si="779">SUM(CV115:CV119)</f>
        <v>46504.810000000201</v>
      </c>
      <c r="CW120" s="65">
        <f t="shared" si="779"/>
        <v>-296824.57999999961</v>
      </c>
      <c r="CX120" s="65">
        <f t="shared" ref="CX120:CY120" si="780">SUM(CX115:CX119)</f>
        <v>-321684.16000000027</v>
      </c>
      <c r="CY120" s="65">
        <f t="shared" si="780"/>
        <v>-506291.61000000016</v>
      </c>
      <c r="CZ120" s="64">
        <f t="shared" ref="CZ120:DA120" si="781">SUM(CZ115:CZ119)</f>
        <v>752734.73999999883</v>
      </c>
      <c r="DA120" s="65">
        <f t="shared" si="781"/>
        <v>1699055.8400000008</v>
      </c>
      <c r="DB120" s="65">
        <f t="shared" ref="DB120:DC120" si="782">SUM(DB115:DB119)</f>
        <v>1105296.6399999985</v>
      </c>
      <c r="DC120" s="65">
        <f t="shared" si="782"/>
        <v>-34419.910000000149</v>
      </c>
      <c r="DD120" s="65">
        <f t="shared" ref="DD120:DE120" si="783">SUM(DD115:DD119)</f>
        <v>-200555.26999999862</v>
      </c>
      <c r="DE120" s="65">
        <f t="shared" si="783"/>
        <v>384223.69999999925</v>
      </c>
      <c r="DF120" s="65">
        <f t="shared" ref="DF120:DG120" si="784">SUM(DF115:DF119)</f>
        <v>-182097.07999999961</v>
      </c>
      <c r="DG120" s="65">
        <f t="shared" si="784"/>
        <v>797504.64000000013</v>
      </c>
      <c r="DH120" s="65">
        <f t="shared" ref="DH120:DI120" si="785">SUM(DH115:DH119)</f>
        <v>315170.23999999953</v>
      </c>
      <c r="DI120" s="65">
        <f t="shared" si="785"/>
        <v>548127.52999999991</v>
      </c>
      <c r="DJ120" s="65">
        <f t="shared" ref="DJ120:DK120" si="786">SUM(DJ115:DJ119)</f>
        <v>1108700.97</v>
      </c>
      <c r="DK120" s="65">
        <f t="shared" si="786"/>
        <v>-1267110.1199999996</v>
      </c>
      <c r="DL120" s="134">
        <f t="shared" ref="DL120:DW120" si="787">SUM(DL115:DL119)</f>
        <v>217210.21000000066</v>
      </c>
      <c r="DM120" s="65">
        <f t="shared" si="787"/>
        <v>1154175.199999999</v>
      </c>
      <c r="DN120" s="65">
        <f t="shared" si="787"/>
        <v>-49484.489999998361</v>
      </c>
      <c r="DO120" s="65">
        <f t="shared" si="787"/>
        <v>273086.47000000032</v>
      </c>
      <c r="DP120" s="65">
        <f t="shared" si="787"/>
        <v>-323050.87000000046</v>
      </c>
      <c r="DQ120" s="65">
        <f t="shared" si="787"/>
        <v>3144.5200000010664</v>
      </c>
      <c r="DR120" s="65">
        <f t="shared" si="787"/>
        <v>-50272.249999999971</v>
      </c>
      <c r="DS120" s="65">
        <f t="shared" si="787"/>
        <v>-344419.44000000029</v>
      </c>
      <c r="DT120" s="65">
        <f t="shared" si="787"/>
        <v>-305796.93999999965</v>
      </c>
      <c r="DU120" s="65">
        <f t="shared" si="787"/>
        <v>-254397.43999999992</v>
      </c>
      <c r="DV120" s="65">
        <f t="shared" si="787"/>
        <v>-399112.68000000023</v>
      </c>
      <c r="DW120" s="65">
        <f t="shared" si="787"/>
        <v>574485.89999999967</v>
      </c>
      <c r="DX120" s="134">
        <f t="shared" ref="DX120" si="788">SUM(DX115:DX119)</f>
        <v>-256060.83000000089</v>
      </c>
    </row>
    <row r="121" spans="1:128" x14ac:dyDescent="0.2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2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89">E122-Q122</f>
        <v>0</v>
      </c>
      <c r="BV122" s="44">
        <f t="shared" si="789"/>
        <v>0</v>
      </c>
      <c r="BW122" s="44">
        <f t="shared" si="789"/>
        <v>0</v>
      </c>
      <c r="BX122" s="44">
        <f t="shared" si="789"/>
        <v>0</v>
      </c>
      <c r="BY122" s="44">
        <f t="shared" si="789"/>
        <v>0</v>
      </c>
      <c r="BZ122" s="44">
        <f t="shared" si="789"/>
        <v>0</v>
      </c>
      <c r="CA122" s="44">
        <f t="shared" si="789"/>
        <v>0</v>
      </c>
      <c r="CB122" s="185">
        <f t="shared" si="789"/>
        <v>0</v>
      </c>
      <c r="CC122" s="44">
        <f t="shared" si="789"/>
        <v>0</v>
      </c>
      <c r="CD122" s="44">
        <f t="shared" si="789"/>
        <v>0</v>
      </c>
      <c r="CE122" s="44">
        <f t="shared" ref="CE122:CL126" si="790">O122-AA122</f>
        <v>0</v>
      </c>
      <c r="CF122" s="44">
        <f t="shared" si="790"/>
        <v>0</v>
      </c>
      <c r="CG122" s="44">
        <f t="shared" si="790"/>
        <v>0</v>
      </c>
      <c r="CH122" s="44">
        <f t="shared" si="790"/>
        <v>0</v>
      </c>
      <c r="CI122" s="44">
        <f t="shared" si="790"/>
        <v>0</v>
      </c>
      <c r="CJ122" s="44">
        <f t="shared" si="790"/>
        <v>0</v>
      </c>
      <c r="CK122" s="44">
        <f t="shared" si="790"/>
        <v>0</v>
      </c>
      <c r="CL122" s="44">
        <f t="shared" si="790"/>
        <v>0</v>
      </c>
      <c r="CM122" s="44">
        <f t="shared" ref="CM122:CM126" si="791">W122-AI122</f>
        <v>0</v>
      </c>
      <c r="CN122" s="55">
        <f t="shared" ref="CN122:CN126" si="792">X122-AJ122</f>
        <v>0</v>
      </c>
      <c r="CO122" s="44">
        <f t="shared" ref="CO122:CX126" si="793">Y122-AK122</f>
        <v>0</v>
      </c>
      <c r="CP122" s="44">
        <f t="shared" si="793"/>
        <v>0</v>
      </c>
      <c r="CQ122" s="44">
        <f t="shared" si="793"/>
        <v>0</v>
      </c>
      <c r="CR122" s="44">
        <f t="shared" si="793"/>
        <v>0</v>
      </c>
      <c r="CS122" s="44">
        <f t="shared" si="793"/>
        <v>0</v>
      </c>
      <c r="CT122" s="44">
        <f t="shared" si="793"/>
        <v>0</v>
      </c>
      <c r="CU122" s="44">
        <f t="shared" si="793"/>
        <v>0</v>
      </c>
      <c r="CV122" s="44">
        <f t="shared" si="793"/>
        <v>0</v>
      </c>
      <c r="CW122" s="44">
        <f t="shared" si="793"/>
        <v>0</v>
      </c>
      <c r="CX122" s="44">
        <f t="shared" si="793"/>
        <v>0</v>
      </c>
      <c r="CY122" s="44">
        <f t="shared" ref="CY122:DG126" si="794">AI122-AU122</f>
        <v>0</v>
      </c>
      <c r="CZ122" s="55">
        <f t="shared" si="794"/>
        <v>0</v>
      </c>
      <c r="DA122" s="44">
        <f t="shared" si="794"/>
        <v>0</v>
      </c>
      <c r="DB122" s="44">
        <f t="shared" si="794"/>
        <v>0</v>
      </c>
      <c r="DC122" s="44">
        <f t="shared" si="794"/>
        <v>0</v>
      </c>
      <c r="DD122" s="44">
        <f t="shared" si="794"/>
        <v>0</v>
      </c>
      <c r="DE122" s="44">
        <f t="shared" si="794"/>
        <v>0</v>
      </c>
      <c r="DF122" s="44">
        <f t="shared" si="794"/>
        <v>0</v>
      </c>
      <c r="DG122" s="44">
        <f t="shared" si="794"/>
        <v>0</v>
      </c>
      <c r="DH122" s="44">
        <f t="shared" ref="DH122:DH126" si="795">AR122-BD122</f>
        <v>0</v>
      </c>
      <c r="DI122" s="44">
        <f t="shared" ref="DI122:DS126" si="796">AS122-BE122</f>
        <v>0</v>
      </c>
      <c r="DJ122" s="44">
        <f t="shared" si="796"/>
        <v>0</v>
      </c>
      <c r="DK122" s="44">
        <f t="shared" si="796"/>
        <v>0</v>
      </c>
      <c r="DL122" s="106">
        <f t="shared" si="796"/>
        <v>0</v>
      </c>
      <c r="DM122" s="44">
        <f t="shared" si="796"/>
        <v>0</v>
      </c>
      <c r="DN122" s="44">
        <f t="shared" si="796"/>
        <v>0</v>
      </c>
      <c r="DO122" s="44">
        <f t="shared" si="796"/>
        <v>0</v>
      </c>
      <c r="DP122" s="44">
        <f t="shared" si="796"/>
        <v>0</v>
      </c>
      <c r="DQ122" s="44">
        <f t="shared" si="796"/>
        <v>0</v>
      </c>
      <c r="DR122" s="44">
        <f t="shared" si="796"/>
        <v>0</v>
      </c>
      <c r="DS122" s="44">
        <f t="shared" si="796"/>
        <v>0</v>
      </c>
      <c r="DT122" s="44">
        <f t="shared" ref="DT122:DT126" si="797">BD122-BP122</f>
        <v>0</v>
      </c>
      <c r="DU122" s="44">
        <f t="shared" ref="DU122:DX126" si="798">BE122-BQ122</f>
        <v>0</v>
      </c>
      <c r="DV122" s="44">
        <f t="shared" si="798"/>
        <v>0</v>
      </c>
      <c r="DW122" s="44">
        <f t="shared" si="798"/>
        <v>0</v>
      </c>
      <c r="DX122" s="106">
        <f t="shared" si="798"/>
        <v>0</v>
      </c>
    </row>
    <row r="123" spans="1:128" x14ac:dyDescent="0.2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>
        <v>98</v>
      </c>
      <c r="BN123" s="228">
        <v>110</v>
      </c>
      <c r="BO123" s="228">
        <v>108</v>
      </c>
      <c r="BP123" s="228">
        <v>102</v>
      </c>
      <c r="BQ123" s="228">
        <v>89</v>
      </c>
      <c r="BR123" s="228">
        <v>102</v>
      </c>
      <c r="BS123" s="228">
        <v>98</v>
      </c>
      <c r="BT123" s="229">
        <v>89</v>
      </c>
      <c r="BU123" s="44">
        <f t="shared" si="789"/>
        <v>64</v>
      </c>
      <c r="BV123" s="44">
        <f t="shared" si="789"/>
        <v>63</v>
      </c>
      <c r="BW123" s="44">
        <f t="shared" si="789"/>
        <v>39</v>
      </c>
      <c r="BX123" s="44">
        <f t="shared" si="789"/>
        <v>35</v>
      </c>
      <c r="BY123" s="44">
        <f t="shared" si="789"/>
        <v>75</v>
      </c>
      <c r="BZ123" s="44">
        <f t="shared" si="789"/>
        <v>63</v>
      </c>
      <c r="CA123" s="44">
        <f t="shared" si="789"/>
        <v>49</v>
      </c>
      <c r="CB123" s="185">
        <f t="shared" si="789"/>
        <v>39</v>
      </c>
      <c r="CC123" s="44">
        <f t="shared" si="789"/>
        <v>45</v>
      </c>
      <c r="CD123" s="44">
        <f t="shared" si="789"/>
        <v>30</v>
      </c>
      <c r="CE123" s="44">
        <f t="shared" si="790"/>
        <v>23</v>
      </c>
      <c r="CF123" s="44">
        <f t="shared" si="790"/>
        <v>11</v>
      </c>
      <c r="CG123" s="44">
        <f t="shared" si="790"/>
        <v>-12</v>
      </c>
      <c r="CH123" s="44">
        <f t="shared" si="790"/>
        <v>-107</v>
      </c>
      <c r="CI123" s="44">
        <f t="shared" si="790"/>
        <v>-85</v>
      </c>
      <c r="CJ123" s="44">
        <f t="shared" si="790"/>
        <v>-90</v>
      </c>
      <c r="CK123" s="44">
        <f t="shared" si="790"/>
        <v>-82</v>
      </c>
      <c r="CL123" s="44">
        <f t="shared" si="790"/>
        <v>-73</v>
      </c>
      <c r="CM123" s="44">
        <f t="shared" si="791"/>
        <v>-52</v>
      </c>
      <c r="CN123" s="43">
        <f t="shared" si="792"/>
        <v>-37</v>
      </c>
      <c r="CO123" s="44">
        <f t="shared" si="793"/>
        <v>-14</v>
      </c>
      <c r="CP123" s="44">
        <f t="shared" si="793"/>
        <v>17</v>
      </c>
      <c r="CQ123" s="44">
        <f t="shared" si="793"/>
        <v>7</v>
      </c>
      <c r="CR123" s="44">
        <f t="shared" si="793"/>
        <v>-2</v>
      </c>
      <c r="CS123" s="44">
        <f t="shared" si="793"/>
        <v>-41</v>
      </c>
      <c r="CT123" s="44">
        <f t="shared" si="793"/>
        <v>-54</v>
      </c>
      <c r="CU123" s="44">
        <f t="shared" si="793"/>
        <v>-30</v>
      </c>
      <c r="CV123" s="44">
        <f t="shared" si="793"/>
        <v>-50</v>
      </c>
      <c r="CW123" s="44">
        <f t="shared" si="793"/>
        <v>-60</v>
      </c>
      <c r="CX123" s="44">
        <f t="shared" si="793"/>
        <v>-92</v>
      </c>
      <c r="CY123" s="44">
        <f t="shared" si="794"/>
        <v>-106</v>
      </c>
      <c r="CZ123" s="43">
        <f t="shared" si="794"/>
        <v>-71</v>
      </c>
      <c r="DA123" s="44">
        <f t="shared" si="794"/>
        <v>-56</v>
      </c>
      <c r="DB123" s="44">
        <f t="shared" si="794"/>
        <v>-52</v>
      </c>
      <c r="DC123" s="44">
        <f t="shared" si="794"/>
        <v>-28</v>
      </c>
      <c r="DD123" s="44">
        <f t="shared" si="794"/>
        <v>-8</v>
      </c>
      <c r="DE123" s="44">
        <f t="shared" si="794"/>
        <v>-35</v>
      </c>
      <c r="DF123" s="44">
        <f t="shared" si="794"/>
        <v>54</v>
      </c>
      <c r="DG123" s="44">
        <f t="shared" si="794"/>
        <v>58</v>
      </c>
      <c r="DH123" s="44">
        <f t="shared" si="795"/>
        <v>59</v>
      </c>
      <c r="DI123" s="44">
        <f t="shared" si="796"/>
        <v>66</v>
      </c>
      <c r="DJ123" s="44">
        <f t="shared" si="796"/>
        <v>96</v>
      </c>
      <c r="DK123" s="44">
        <f t="shared" si="796"/>
        <v>89</v>
      </c>
      <c r="DL123" s="106">
        <f t="shared" si="796"/>
        <v>76</v>
      </c>
      <c r="DM123" s="44">
        <f t="shared" si="796"/>
        <v>50</v>
      </c>
      <c r="DN123" s="44">
        <f t="shared" si="796"/>
        <v>26</v>
      </c>
      <c r="DO123" s="44">
        <f t="shared" si="796"/>
        <v>27</v>
      </c>
      <c r="DP123" s="44">
        <f t="shared" si="796"/>
        <v>33</v>
      </c>
      <c r="DQ123" s="44">
        <f t="shared" si="796"/>
        <v>75</v>
      </c>
      <c r="DR123" s="44">
        <f t="shared" si="796"/>
        <v>82</v>
      </c>
      <c r="DS123" s="44">
        <f t="shared" si="796"/>
        <v>58</v>
      </c>
      <c r="DT123" s="44">
        <f t="shared" si="797"/>
        <v>80</v>
      </c>
      <c r="DU123" s="44">
        <f t="shared" si="798"/>
        <v>95</v>
      </c>
      <c r="DV123" s="44">
        <f t="shared" si="798"/>
        <v>65</v>
      </c>
      <c r="DW123" s="44">
        <f t="shared" si="798"/>
        <v>62</v>
      </c>
      <c r="DX123" s="106">
        <f t="shared" si="798"/>
        <v>40</v>
      </c>
    </row>
    <row r="124" spans="1:128" x14ac:dyDescent="0.2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89"/>
        <v>0</v>
      </c>
      <c r="BV124" s="44">
        <f t="shared" si="789"/>
        <v>0</v>
      </c>
      <c r="BW124" s="44">
        <f t="shared" si="789"/>
        <v>0</v>
      </c>
      <c r="BX124" s="44">
        <f t="shared" si="789"/>
        <v>0</v>
      </c>
      <c r="BY124" s="44">
        <f t="shared" si="789"/>
        <v>0</v>
      </c>
      <c r="BZ124" s="44">
        <f t="shared" si="789"/>
        <v>0</v>
      </c>
      <c r="CA124" s="44">
        <f t="shared" si="789"/>
        <v>0</v>
      </c>
      <c r="CB124" s="185">
        <f t="shared" si="789"/>
        <v>0</v>
      </c>
      <c r="CC124" s="44">
        <f t="shared" si="789"/>
        <v>0</v>
      </c>
      <c r="CD124" s="44">
        <f t="shared" si="789"/>
        <v>0</v>
      </c>
      <c r="CE124" s="44">
        <f t="shared" si="790"/>
        <v>0</v>
      </c>
      <c r="CF124" s="44">
        <f t="shared" si="790"/>
        <v>0</v>
      </c>
      <c r="CG124" s="44">
        <f t="shared" si="790"/>
        <v>0</v>
      </c>
      <c r="CH124" s="44">
        <f t="shared" si="790"/>
        <v>0</v>
      </c>
      <c r="CI124" s="44">
        <f t="shared" si="790"/>
        <v>0</v>
      </c>
      <c r="CJ124" s="44">
        <f t="shared" si="790"/>
        <v>0</v>
      </c>
      <c r="CK124" s="44">
        <f t="shared" si="790"/>
        <v>0</v>
      </c>
      <c r="CL124" s="44">
        <f t="shared" si="790"/>
        <v>0</v>
      </c>
      <c r="CM124" s="44">
        <f t="shared" si="791"/>
        <v>0</v>
      </c>
      <c r="CN124" s="43">
        <f t="shared" si="792"/>
        <v>0</v>
      </c>
      <c r="CO124" s="44">
        <f t="shared" si="793"/>
        <v>0</v>
      </c>
      <c r="CP124" s="44">
        <f t="shared" si="793"/>
        <v>0</v>
      </c>
      <c r="CQ124" s="44">
        <f t="shared" si="793"/>
        <v>0</v>
      </c>
      <c r="CR124" s="44">
        <f t="shared" si="793"/>
        <v>0</v>
      </c>
      <c r="CS124" s="44">
        <f t="shared" si="793"/>
        <v>0</v>
      </c>
      <c r="CT124" s="44">
        <f t="shared" si="793"/>
        <v>0</v>
      </c>
      <c r="CU124" s="44">
        <f t="shared" si="793"/>
        <v>0</v>
      </c>
      <c r="CV124" s="44">
        <f t="shared" si="793"/>
        <v>0</v>
      </c>
      <c r="CW124" s="44">
        <f t="shared" si="793"/>
        <v>0</v>
      </c>
      <c r="CX124" s="44">
        <f t="shared" si="793"/>
        <v>0</v>
      </c>
      <c r="CY124" s="44">
        <f t="shared" si="794"/>
        <v>0</v>
      </c>
      <c r="CZ124" s="43">
        <f t="shared" si="794"/>
        <v>0</v>
      </c>
      <c r="DA124" s="44">
        <f t="shared" si="794"/>
        <v>0</v>
      </c>
      <c r="DB124" s="44">
        <f t="shared" si="794"/>
        <v>0</v>
      </c>
      <c r="DC124" s="44">
        <f t="shared" si="794"/>
        <v>0</v>
      </c>
      <c r="DD124" s="44">
        <f t="shared" si="794"/>
        <v>0</v>
      </c>
      <c r="DE124" s="44">
        <f t="shared" si="794"/>
        <v>0</v>
      </c>
      <c r="DF124" s="44">
        <f t="shared" si="794"/>
        <v>0</v>
      </c>
      <c r="DG124" s="44">
        <f t="shared" si="794"/>
        <v>0</v>
      </c>
      <c r="DH124" s="44">
        <f t="shared" si="795"/>
        <v>0</v>
      </c>
      <c r="DI124" s="44">
        <f t="shared" si="796"/>
        <v>0</v>
      </c>
      <c r="DJ124" s="44">
        <f t="shared" si="796"/>
        <v>0</v>
      </c>
      <c r="DK124" s="44">
        <f t="shared" si="796"/>
        <v>0</v>
      </c>
      <c r="DL124" s="106">
        <f t="shared" si="796"/>
        <v>0</v>
      </c>
      <c r="DM124" s="44">
        <f t="shared" si="796"/>
        <v>0</v>
      </c>
      <c r="DN124" s="44">
        <f t="shared" si="796"/>
        <v>0</v>
      </c>
      <c r="DO124" s="44">
        <f t="shared" si="796"/>
        <v>0</v>
      </c>
      <c r="DP124" s="44">
        <f t="shared" si="796"/>
        <v>0</v>
      </c>
      <c r="DQ124" s="44">
        <f t="shared" si="796"/>
        <v>0</v>
      </c>
      <c r="DR124" s="44">
        <f t="shared" si="796"/>
        <v>0</v>
      </c>
      <c r="DS124" s="44">
        <f t="shared" si="796"/>
        <v>0</v>
      </c>
      <c r="DT124" s="44">
        <f t="shared" si="797"/>
        <v>0</v>
      </c>
      <c r="DU124" s="44">
        <f t="shared" si="798"/>
        <v>0</v>
      </c>
      <c r="DV124" s="44">
        <f t="shared" si="798"/>
        <v>0</v>
      </c>
      <c r="DW124" s="44">
        <f t="shared" si="798"/>
        <v>0</v>
      </c>
      <c r="DX124" s="106">
        <f t="shared" si="798"/>
        <v>0</v>
      </c>
    </row>
    <row r="125" spans="1:128" x14ac:dyDescent="0.2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89"/>
        <v>0</v>
      </c>
      <c r="BV125" s="44">
        <f t="shared" si="789"/>
        <v>0</v>
      </c>
      <c r="BW125" s="44">
        <f t="shared" si="789"/>
        <v>0</v>
      </c>
      <c r="BX125" s="44">
        <f t="shared" si="789"/>
        <v>0</v>
      </c>
      <c r="BY125" s="44">
        <f t="shared" si="789"/>
        <v>0</v>
      </c>
      <c r="BZ125" s="44">
        <f t="shared" si="789"/>
        <v>0</v>
      </c>
      <c r="CA125" s="44">
        <f t="shared" si="789"/>
        <v>0</v>
      </c>
      <c r="CB125" s="185">
        <f t="shared" si="789"/>
        <v>0</v>
      </c>
      <c r="CC125" s="44">
        <f t="shared" si="789"/>
        <v>0</v>
      </c>
      <c r="CD125" s="44">
        <f t="shared" si="789"/>
        <v>0</v>
      </c>
      <c r="CE125" s="44">
        <f t="shared" si="790"/>
        <v>0</v>
      </c>
      <c r="CF125" s="44">
        <f t="shared" si="790"/>
        <v>0</v>
      </c>
      <c r="CG125" s="44">
        <f t="shared" si="790"/>
        <v>0</v>
      </c>
      <c r="CH125" s="44">
        <f t="shared" si="790"/>
        <v>0</v>
      </c>
      <c r="CI125" s="44">
        <f t="shared" si="790"/>
        <v>0</v>
      </c>
      <c r="CJ125" s="44">
        <f t="shared" si="790"/>
        <v>0</v>
      </c>
      <c r="CK125" s="44">
        <f t="shared" si="790"/>
        <v>0</v>
      </c>
      <c r="CL125" s="44">
        <f t="shared" si="790"/>
        <v>0</v>
      </c>
      <c r="CM125" s="44">
        <f t="shared" si="791"/>
        <v>0</v>
      </c>
      <c r="CN125" s="43">
        <f t="shared" si="792"/>
        <v>0</v>
      </c>
      <c r="CO125" s="44">
        <f t="shared" si="793"/>
        <v>0</v>
      </c>
      <c r="CP125" s="44">
        <f t="shared" si="793"/>
        <v>0</v>
      </c>
      <c r="CQ125" s="44">
        <f t="shared" si="793"/>
        <v>0</v>
      </c>
      <c r="CR125" s="44">
        <f t="shared" si="793"/>
        <v>0</v>
      </c>
      <c r="CS125" s="44">
        <f t="shared" si="793"/>
        <v>0</v>
      </c>
      <c r="CT125" s="44">
        <f t="shared" si="793"/>
        <v>0</v>
      </c>
      <c r="CU125" s="44">
        <f t="shared" si="793"/>
        <v>0</v>
      </c>
      <c r="CV125" s="44">
        <f t="shared" si="793"/>
        <v>0</v>
      </c>
      <c r="CW125" s="44">
        <f t="shared" si="793"/>
        <v>0</v>
      </c>
      <c r="CX125" s="44">
        <f t="shared" si="793"/>
        <v>0</v>
      </c>
      <c r="CY125" s="44">
        <f t="shared" si="794"/>
        <v>0</v>
      </c>
      <c r="CZ125" s="43">
        <f t="shared" si="794"/>
        <v>0</v>
      </c>
      <c r="DA125" s="44">
        <f t="shared" si="794"/>
        <v>0</v>
      </c>
      <c r="DB125" s="44">
        <f t="shared" si="794"/>
        <v>0</v>
      </c>
      <c r="DC125" s="44">
        <f t="shared" si="794"/>
        <v>0</v>
      </c>
      <c r="DD125" s="44">
        <f t="shared" si="794"/>
        <v>0</v>
      </c>
      <c r="DE125" s="44">
        <f t="shared" si="794"/>
        <v>0</v>
      </c>
      <c r="DF125" s="44">
        <f t="shared" si="794"/>
        <v>0</v>
      </c>
      <c r="DG125" s="44">
        <f t="shared" si="794"/>
        <v>0</v>
      </c>
      <c r="DH125" s="44">
        <f t="shared" si="795"/>
        <v>0</v>
      </c>
      <c r="DI125" s="44">
        <f t="shared" si="796"/>
        <v>0</v>
      </c>
      <c r="DJ125" s="44">
        <f t="shared" si="796"/>
        <v>0</v>
      </c>
      <c r="DK125" s="44">
        <f t="shared" si="796"/>
        <v>0</v>
      </c>
      <c r="DL125" s="106">
        <f t="shared" si="796"/>
        <v>0</v>
      </c>
      <c r="DM125" s="44">
        <f t="shared" si="796"/>
        <v>0</v>
      </c>
      <c r="DN125" s="44">
        <f t="shared" si="796"/>
        <v>0</v>
      </c>
      <c r="DO125" s="44">
        <f t="shared" si="796"/>
        <v>0</v>
      </c>
      <c r="DP125" s="44">
        <f t="shared" si="796"/>
        <v>0</v>
      </c>
      <c r="DQ125" s="44">
        <f t="shared" si="796"/>
        <v>0</v>
      </c>
      <c r="DR125" s="44">
        <f t="shared" si="796"/>
        <v>0</v>
      </c>
      <c r="DS125" s="44">
        <f t="shared" si="796"/>
        <v>0</v>
      </c>
      <c r="DT125" s="44">
        <f t="shared" si="797"/>
        <v>0</v>
      </c>
      <c r="DU125" s="44">
        <f t="shared" si="798"/>
        <v>0</v>
      </c>
      <c r="DV125" s="44">
        <f t="shared" si="798"/>
        <v>0</v>
      </c>
      <c r="DW125" s="44">
        <f t="shared" si="798"/>
        <v>0</v>
      </c>
      <c r="DX125" s="106">
        <f t="shared" si="798"/>
        <v>0</v>
      </c>
    </row>
    <row r="126" spans="1:128" x14ac:dyDescent="0.2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89"/>
        <v>0</v>
      </c>
      <c r="BV126" s="44">
        <f t="shared" si="789"/>
        <v>0</v>
      </c>
      <c r="BW126" s="44">
        <f t="shared" si="789"/>
        <v>0</v>
      </c>
      <c r="BX126" s="44">
        <f t="shared" si="789"/>
        <v>0</v>
      </c>
      <c r="BY126" s="44">
        <f t="shared" si="789"/>
        <v>0</v>
      </c>
      <c r="BZ126" s="44">
        <f t="shared" si="789"/>
        <v>0</v>
      </c>
      <c r="CA126" s="44">
        <f t="shared" si="789"/>
        <v>0</v>
      </c>
      <c r="CB126" s="185">
        <f t="shared" si="789"/>
        <v>0</v>
      </c>
      <c r="CC126" s="44">
        <f t="shared" si="789"/>
        <v>0</v>
      </c>
      <c r="CD126" s="44">
        <f t="shared" si="789"/>
        <v>0</v>
      </c>
      <c r="CE126" s="44">
        <f t="shared" si="790"/>
        <v>0</v>
      </c>
      <c r="CF126" s="44">
        <f t="shared" si="790"/>
        <v>0</v>
      </c>
      <c r="CG126" s="44">
        <f t="shared" si="790"/>
        <v>0</v>
      </c>
      <c r="CH126" s="44">
        <f t="shared" si="790"/>
        <v>0</v>
      </c>
      <c r="CI126" s="44">
        <f t="shared" si="790"/>
        <v>0</v>
      </c>
      <c r="CJ126" s="44">
        <f t="shared" si="790"/>
        <v>0</v>
      </c>
      <c r="CK126" s="44">
        <f t="shared" si="790"/>
        <v>0</v>
      </c>
      <c r="CL126" s="44">
        <f t="shared" si="790"/>
        <v>0</v>
      </c>
      <c r="CM126" s="44">
        <f t="shared" si="791"/>
        <v>0</v>
      </c>
      <c r="CN126" s="43">
        <f t="shared" si="792"/>
        <v>0</v>
      </c>
      <c r="CO126" s="44">
        <f t="shared" si="793"/>
        <v>0</v>
      </c>
      <c r="CP126" s="44">
        <f t="shared" si="793"/>
        <v>0</v>
      </c>
      <c r="CQ126" s="44">
        <f t="shared" si="793"/>
        <v>0</v>
      </c>
      <c r="CR126" s="44">
        <f t="shared" si="793"/>
        <v>0</v>
      </c>
      <c r="CS126" s="44">
        <f t="shared" si="793"/>
        <v>0</v>
      </c>
      <c r="CT126" s="44">
        <f t="shared" si="793"/>
        <v>0</v>
      </c>
      <c r="CU126" s="44">
        <f t="shared" si="793"/>
        <v>0</v>
      </c>
      <c r="CV126" s="44">
        <f t="shared" si="793"/>
        <v>0</v>
      </c>
      <c r="CW126" s="44">
        <f t="shared" si="793"/>
        <v>0</v>
      </c>
      <c r="CX126" s="44">
        <f t="shared" si="793"/>
        <v>0</v>
      </c>
      <c r="CY126" s="44">
        <f t="shared" si="794"/>
        <v>0</v>
      </c>
      <c r="CZ126" s="43">
        <f t="shared" si="794"/>
        <v>0</v>
      </c>
      <c r="DA126" s="44">
        <f t="shared" si="794"/>
        <v>0</v>
      </c>
      <c r="DB126" s="44">
        <f t="shared" si="794"/>
        <v>0</v>
      </c>
      <c r="DC126" s="44">
        <f t="shared" si="794"/>
        <v>0</v>
      </c>
      <c r="DD126" s="44">
        <f t="shared" si="794"/>
        <v>0</v>
      </c>
      <c r="DE126" s="44">
        <f t="shared" si="794"/>
        <v>0</v>
      </c>
      <c r="DF126" s="44">
        <f t="shared" si="794"/>
        <v>0</v>
      </c>
      <c r="DG126" s="44">
        <f t="shared" si="794"/>
        <v>0</v>
      </c>
      <c r="DH126" s="44">
        <f t="shared" si="795"/>
        <v>0</v>
      </c>
      <c r="DI126" s="44">
        <f t="shared" si="796"/>
        <v>0</v>
      </c>
      <c r="DJ126" s="44">
        <f t="shared" si="796"/>
        <v>0</v>
      </c>
      <c r="DK126" s="44">
        <f t="shared" si="796"/>
        <v>0</v>
      </c>
      <c r="DL126" s="106">
        <f t="shared" si="796"/>
        <v>0</v>
      </c>
      <c r="DM126" s="44">
        <f t="shared" si="796"/>
        <v>0</v>
      </c>
      <c r="DN126" s="44">
        <f t="shared" si="796"/>
        <v>0</v>
      </c>
      <c r="DO126" s="44">
        <f t="shared" si="796"/>
        <v>0</v>
      </c>
      <c r="DP126" s="44">
        <f t="shared" si="796"/>
        <v>0</v>
      </c>
      <c r="DQ126" s="44">
        <f t="shared" si="796"/>
        <v>0</v>
      </c>
      <c r="DR126" s="44">
        <f t="shared" si="796"/>
        <v>0</v>
      </c>
      <c r="DS126" s="44">
        <f t="shared" si="796"/>
        <v>0</v>
      </c>
      <c r="DT126" s="44">
        <f t="shared" si="797"/>
        <v>0</v>
      </c>
      <c r="DU126" s="44">
        <f t="shared" si="798"/>
        <v>0</v>
      </c>
      <c r="DV126" s="44">
        <f t="shared" si="798"/>
        <v>0</v>
      </c>
      <c r="DW126" s="44">
        <f t="shared" si="798"/>
        <v>0</v>
      </c>
      <c r="DX126" s="106">
        <f t="shared" si="798"/>
        <v>0</v>
      </c>
    </row>
    <row r="127" spans="1:128" x14ac:dyDescent="0.2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99">SUM(E122:E126)</f>
        <v>149</v>
      </c>
      <c r="F127" s="44">
        <f t="shared" si="799"/>
        <v>148</v>
      </c>
      <c r="G127" s="44">
        <f t="shared" ref="G127" si="800">SUM(G122:G126)</f>
        <v>148</v>
      </c>
      <c r="H127" s="44">
        <f t="shared" ref="H127" si="801">SUM(H122:H126)</f>
        <v>136</v>
      </c>
      <c r="I127" s="44">
        <f t="shared" ref="I127" si="802">SUM(I122:I126)</f>
        <v>183</v>
      </c>
      <c r="J127" s="44">
        <f t="shared" ref="J127" si="803">SUM(J122:J126)</f>
        <v>161</v>
      </c>
      <c r="K127" s="44">
        <f t="shared" ref="K127" si="804">SUM(K122:K126)</f>
        <v>140</v>
      </c>
      <c r="L127" s="44">
        <f t="shared" ref="L127" si="805">SUM(L122:L126)</f>
        <v>136</v>
      </c>
      <c r="M127" s="44">
        <f t="shared" ref="M127" si="806">SUM(M122:M126)</f>
        <v>131</v>
      </c>
      <c r="N127" s="164">
        <f t="shared" ref="N127" si="807">SUM(N122:N126)</f>
        <v>126</v>
      </c>
      <c r="O127" s="53">
        <f t="shared" ref="O127" si="808">SUM(O122:O126)</f>
        <v>126</v>
      </c>
      <c r="P127" s="44">
        <f t="shared" ref="P127" si="809">SUM(P122:P126)</f>
        <v>124</v>
      </c>
      <c r="Q127" s="164">
        <f t="shared" ref="Q127" si="810">SUM(Q122:Q126)</f>
        <v>85</v>
      </c>
      <c r="R127" s="164">
        <f t="shared" ref="R127" si="811">SUM(R122:R126)</f>
        <v>85</v>
      </c>
      <c r="S127" s="44">
        <f t="shared" ref="S127" si="812">SUM(S122:S126)</f>
        <v>109</v>
      </c>
      <c r="T127" s="44">
        <f t="shared" ref="T127" si="813">SUM(T122:T126)</f>
        <v>101</v>
      </c>
      <c r="U127" s="44">
        <f t="shared" ref="U127:X127" si="814">SUM(U122:U126)</f>
        <v>108</v>
      </c>
      <c r="V127" s="44">
        <f t="shared" si="814"/>
        <v>98</v>
      </c>
      <c r="W127" s="44">
        <f t="shared" si="814"/>
        <v>91</v>
      </c>
      <c r="X127" s="185">
        <f t="shared" si="814"/>
        <v>97</v>
      </c>
      <c r="Y127" s="44">
        <f t="shared" ref="Y127:AB127" si="815">SUM(Y122:Y126)</f>
        <v>86</v>
      </c>
      <c r="Z127" s="44">
        <f t="shared" si="815"/>
        <v>96</v>
      </c>
      <c r="AA127" s="44">
        <f t="shared" si="815"/>
        <v>103</v>
      </c>
      <c r="AB127" s="44">
        <f t="shared" si="815"/>
        <v>113</v>
      </c>
      <c r="AC127" s="44">
        <f t="shared" ref="AC127:AF127" si="816">SUM(AC122:AC126)</f>
        <v>97</v>
      </c>
      <c r="AD127" s="44">
        <f t="shared" si="816"/>
        <v>192</v>
      </c>
      <c r="AE127" s="44">
        <f t="shared" si="816"/>
        <v>194</v>
      </c>
      <c r="AF127" s="44">
        <f t="shared" si="816"/>
        <v>191</v>
      </c>
      <c r="AG127" s="44">
        <f t="shared" ref="AG127:AI127" si="817">SUM(AG122:AG126)</f>
        <v>190</v>
      </c>
      <c r="AH127" s="44">
        <f t="shared" si="817"/>
        <v>171</v>
      </c>
      <c r="AI127" s="44">
        <f t="shared" si="817"/>
        <v>143</v>
      </c>
      <c r="AJ127" s="185">
        <f t="shared" ref="AJ127" si="818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19">SUM(AW122:AW126)</f>
        <v>156</v>
      </c>
      <c r="AX127" s="44">
        <f t="shared" si="819"/>
        <v>131</v>
      </c>
      <c r="AY127" s="44">
        <f t="shared" si="819"/>
        <v>124</v>
      </c>
      <c r="AZ127" s="44">
        <f t="shared" si="819"/>
        <v>123</v>
      </c>
      <c r="BA127" s="44">
        <f t="shared" si="819"/>
        <v>173</v>
      </c>
      <c r="BB127" s="44">
        <f t="shared" si="819"/>
        <v>192</v>
      </c>
      <c r="BC127" s="44">
        <f t="shared" si="819"/>
        <v>166</v>
      </c>
      <c r="BD127" s="44">
        <f t="shared" si="819"/>
        <v>182</v>
      </c>
      <c r="BE127" s="44">
        <f t="shared" si="819"/>
        <v>184</v>
      </c>
      <c r="BF127" s="44">
        <f t="shared" si="819"/>
        <v>167</v>
      </c>
      <c r="BG127" s="44">
        <f t="shared" si="819"/>
        <v>160</v>
      </c>
      <c r="BH127" s="185">
        <f t="shared" si="819"/>
        <v>129</v>
      </c>
      <c r="BI127" s="44">
        <f t="shared" ref="BI127:BT127" si="820">SUM(BI122:BI126)</f>
        <v>106</v>
      </c>
      <c r="BJ127" s="44">
        <f t="shared" si="820"/>
        <v>105</v>
      </c>
      <c r="BK127" s="44">
        <f t="shared" si="820"/>
        <v>97</v>
      </c>
      <c r="BL127" s="44">
        <f t="shared" si="820"/>
        <v>90</v>
      </c>
      <c r="BM127" s="44">
        <f t="shared" si="820"/>
        <v>98</v>
      </c>
      <c r="BN127" s="44">
        <f t="shared" si="820"/>
        <v>110</v>
      </c>
      <c r="BO127" s="44">
        <f t="shared" si="820"/>
        <v>108</v>
      </c>
      <c r="BP127" s="44">
        <f t="shared" si="820"/>
        <v>102</v>
      </c>
      <c r="BQ127" s="44">
        <f t="shared" si="820"/>
        <v>89</v>
      </c>
      <c r="BR127" s="44">
        <f t="shared" si="820"/>
        <v>102</v>
      </c>
      <c r="BS127" s="44">
        <f t="shared" si="820"/>
        <v>98</v>
      </c>
      <c r="BT127" s="44">
        <f t="shared" si="820"/>
        <v>89</v>
      </c>
      <c r="BU127" s="44">
        <f t="shared" ref="BU127" si="821">SUM(BU122:BU126)</f>
        <v>64</v>
      </c>
      <c r="BV127" s="44">
        <f t="shared" ref="BV127" si="822">SUM(BV122:BV126)</f>
        <v>63</v>
      </c>
      <c r="BW127" s="44">
        <f t="shared" ref="BW127" si="823">SUM(BW122:BW126)</f>
        <v>39</v>
      </c>
      <c r="BX127" s="44">
        <f t="shared" ref="BX127" si="824">SUM(BX122:BX126)</f>
        <v>35</v>
      </c>
      <c r="BY127" s="44">
        <f t="shared" ref="BY127:BZ127" si="825">SUM(BY122:BY126)</f>
        <v>75</v>
      </c>
      <c r="BZ127" s="44">
        <f t="shared" si="825"/>
        <v>63</v>
      </c>
      <c r="CA127" s="44">
        <f t="shared" ref="CA127:CB127" si="826">SUM(CA122:CA126)</f>
        <v>49</v>
      </c>
      <c r="CB127" s="185">
        <f t="shared" si="826"/>
        <v>39</v>
      </c>
      <c r="CC127" s="44">
        <f t="shared" ref="CC127:CD127" si="827">SUM(CC122:CC126)</f>
        <v>45</v>
      </c>
      <c r="CD127" s="44">
        <f t="shared" si="827"/>
        <v>30</v>
      </c>
      <c r="CE127" s="44">
        <f t="shared" ref="CE127:CF127" si="828">SUM(CE122:CE126)</f>
        <v>23</v>
      </c>
      <c r="CF127" s="44">
        <f t="shared" si="828"/>
        <v>11</v>
      </c>
      <c r="CG127" s="44">
        <f t="shared" ref="CG127:CH127" si="829">SUM(CG122:CG126)</f>
        <v>-12</v>
      </c>
      <c r="CH127" s="44">
        <f t="shared" si="829"/>
        <v>-107</v>
      </c>
      <c r="CI127" s="44">
        <f t="shared" ref="CI127:CJ127" si="830">SUM(CI122:CI126)</f>
        <v>-85</v>
      </c>
      <c r="CJ127" s="44">
        <f t="shared" si="830"/>
        <v>-90</v>
      </c>
      <c r="CK127" s="44">
        <f t="shared" ref="CK127:CL127" si="831">SUM(CK122:CK126)</f>
        <v>-82</v>
      </c>
      <c r="CL127" s="44">
        <f t="shared" si="831"/>
        <v>-73</v>
      </c>
      <c r="CM127" s="44">
        <f t="shared" ref="CM127:CO127" si="832">SUM(CM122:CM126)</f>
        <v>-52</v>
      </c>
      <c r="CN127" s="43">
        <f t="shared" si="832"/>
        <v>-37</v>
      </c>
      <c r="CO127" s="44">
        <f t="shared" si="832"/>
        <v>-14</v>
      </c>
      <c r="CP127" s="44">
        <f t="shared" ref="CP127:CQ127" si="833">SUM(CP122:CP126)</f>
        <v>17</v>
      </c>
      <c r="CQ127" s="44">
        <f t="shared" si="833"/>
        <v>7</v>
      </c>
      <c r="CR127" s="44">
        <f t="shared" ref="CR127:CS127" si="834">SUM(CR122:CR126)</f>
        <v>-2</v>
      </c>
      <c r="CS127" s="44">
        <f t="shared" si="834"/>
        <v>-41</v>
      </c>
      <c r="CT127" s="44">
        <f t="shared" ref="CT127:CU127" si="835">SUM(CT122:CT126)</f>
        <v>-54</v>
      </c>
      <c r="CU127" s="44">
        <f t="shared" si="835"/>
        <v>-30</v>
      </c>
      <c r="CV127" s="44">
        <f t="shared" ref="CV127:CW127" si="836">SUM(CV122:CV126)</f>
        <v>-50</v>
      </c>
      <c r="CW127" s="44">
        <f t="shared" si="836"/>
        <v>-60</v>
      </c>
      <c r="CX127" s="44">
        <f t="shared" ref="CX127:CY127" si="837">SUM(CX122:CX126)</f>
        <v>-92</v>
      </c>
      <c r="CY127" s="44">
        <f t="shared" si="837"/>
        <v>-106</v>
      </c>
      <c r="CZ127" s="43">
        <f t="shared" ref="CZ127:DA127" si="838">SUM(CZ122:CZ126)</f>
        <v>-71</v>
      </c>
      <c r="DA127" s="44">
        <f t="shared" si="838"/>
        <v>-56</v>
      </c>
      <c r="DB127" s="44">
        <f t="shared" ref="DB127:DC127" si="839">SUM(DB122:DB126)</f>
        <v>-52</v>
      </c>
      <c r="DC127" s="44">
        <f t="shared" si="839"/>
        <v>-28</v>
      </c>
      <c r="DD127" s="44">
        <f t="shared" ref="DD127:DE127" si="840">SUM(DD122:DD126)</f>
        <v>-8</v>
      </c>
      <c r="DE127" s="44">
        <f t="shared" si="840"/>
        <v>-35</v>
      </c>
      <c r="DF127" s="44">
        <f t="shared" ref="DF127:DG127" si="841">SUM(DF122:DF126)</f>
        <v>54</v>
      </c>
      <c r="DG127" s="44">
        <f t="shared" si="841"/>
        <v>58</v>
      </c>
      <c r="DH127" s="44">
        <f t="shared" ref="DH127:DI127" si="842">SUM(DH122:DH126)</f>
        <v>59</v>
      </c>
      <c r="DI127" s="44">
        <f t="shared" si="842"/>
        <v>66</v>
      </c>
      <c r="DJ127" s="44">
        <f t="shared" ref="DJ127:DK127" si="843">SUM(DJ122:DJ126)</f>
        <v>96</v>
      </c>
      <c r="DK127" s="44">
        <f t="shared" si="843"/>
        <v>89</v>
      </c>
      <c r="DL127" s="106">
        <f t="shared" ref="DL127:DW127" si="844">SUM(DL122:DL126)</f>
        <v>76</v>
      </c>
      <c r="DM127" s="44">
        <f t="shared" si="844"/>
        <v>50</v>
      </c>
      <c r="DN127" s="44">
        <f t="shared" si="844"/>
        <v>26</v>
      </c>
      <c r="DO127" s="44">
        <f t="shared" si="844"/>
        <v>27</v>
      </c>
      <c r="DP127" s="44">
        <f t="shared" si="844"/>
        <v>33</v>
      </c>
      <c r="DQ127" s="44">
        <f t="shared" si="844"/>
        <v>75</v>
      </c>
      <c r="DR127" s="44">
        <f t="shared" si="844"/>
        <v>82</v>
      </c>
      <c r="DS127" s="44">
        <f t="shared" si="844"/>
        <v>58</v>
      </c>
      <c r="DT127" s="44">
        <f t="shared" si="844"/>
        <v>80</v>
      </c>
      <c r="DU127" s="44">
        <f t="shared" si="844"/>
        <v>95</v>
      </c>
      <c r="DV127" s="44">
        <f t="shared" si="844"/>
        <v>65</v>
      </c>
      <c r="DW127" s="44">
        <f t="shared" si="844"/>
        <v>62</v>
      </c>
      <c r="DX127" s="106">
        <f t="shared" ref="DX127" si="845">SUM(DX122:DX126)</f>
        <v>40</v>
      </c>
    </row>
    <row r="128" spans="1:128" x14ac:dyDescent="0.2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2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>
        <v>219</v>
      </c>
      <c r="BN129" s="228">
        <v>210</v>
      </c>
      <c r="BO129" s="228">
        <v>122</v>
      </c>
      <c r="BP129" s="228">
        <v>92</v>
      </c>
      <c r="BQ129" s="228">
        <v>100</v>
      </c>
      <c r="BR129" s="228">
        <v>96</v>
      </c>
      <c r="BS129" s="228">
        <v>10</v>
      </c>
      <c r="BT129" s="229">
        <v>3</v>
      </c>
      <c r="BU129" s="113">
        <f t="shared" ref="BU129:CD133" si="846">E129-Q129</f>
        <v>218</v>
      </c>
      <c r="BV129" s="113">
        <f t="shared" si="846"/>
        <v>154</v>
      </c>
      <c r="BW129" s="113">
        <f t="shared" si="846"/>
        <v>235</v>
      </c>
      <c r="BX129" s="113">
        <f t="shared" si="846"/>
        <v>129</v>
      </c>
      <c r="BY129" s="113">
        <f t="shared" si="846"/>
        <v>87</v>
      </c>
      <c r="BZ129" s="113">
        <f t="shared" si="846"/>
        <v>70</v>
      </c>
      <c r="CA129" s="113">
        <f t="shared" si="846"/>
        <v>6</v>
      </c>
      <c r="CB129" s="191">
        <f t="shared" si="846"/>
        <v>1</v>
      </c>
      <c r="CC129" s="113">
        <f t="shared" si="846"/>
        <v>9</v>
      </c>
      <c r="CD129" s="113">
        <f t="shared" si="846"/>
        <v>4</v>
      </c>
      <c r="CE129" s="113">
        <f t="shared" ref="CE129:CL133" si="847">O129-AA129</f>
        <v>3</v>
      </c>
      <c r="CF129" s="113">
        <f t="shared" si="847"/>
        <v>0</v>
      </c>
      <c r="CG129" s="113">
        <f t="shared" si="847"/>
        <v>0</v>
      </c>
      <c r="CH129" s="113">
        <f t="shared" si="847"/>
        <v>0</v>
      </c>
      <c r="CI129" s="113">
        <f t="shared" si="847"/>
        <v>-32</v>
      </c>
      <c r="CJ129" s="113">
        <f t="shared" si="847"/>
        <v>-143</v>
      </c>
      <c r="CK129" s="113">
        <f t="shared" si="847"/>
        <v>-109</v>
      </c>
      <c r="CL129" s="113">
        <f t="shared" si="847"/>
        <v>-133</v>
      </c>
      <c r="CM129" s="113">
        <f t="shared" ref="CM129:CM133" si="848">W129-AI129</f>
        <v>-2</v>
      </c>
      <c r="CN129" s="116">
        <f t="shared" ref="CN129:CN133" si="849">X129-AJ129</f>
        <v>0</v>
      </c>
      <c r="CO129" s="113">
        <f t="shared" ref="CO129:CX133" si="850">Y129-AK129</f>
        <v>-7</v>
      </c>
      <c r="CP129" s="113">
        <f t="shared" si="850"/>
        <v>-8</v>
      </c>
      <c r="CQ129" s="113">
        <f t="shared" si="850"/>
        <v>-6</v>
      </c>
      <c r="CR129" s="113">
        <f t="shared" si="850"/>
        <v>-107</v>
      </c>
      <c r="CS129" s="113">
        <f t="shared" si="850"/>
        <v>-97</v>
      </c>
      <c r="CT129" s="113">
        <f t="shared" si="850"/>
        <v>-86</v>
      </c>
      <c r="CU129" s="113">
        <f t="shared" si="850"/>
        <v>17</v>
      </c>
      <c r="CV129" s="113">
        <f t="shared" si="850"/>
        <v>85</v>
      </c>
      <c r="CW129" s="113">
        <f t="shared" si="850"/>
        <v>54</v>
      </c>
      <c r="CX129" s="113">
        <f t="shared" si="850"/>
        <v>103</v>
      </c>
      <c r="CY129" s="113">
        <f t="shared" ref="CY129:DF133" si="851">AI129-AU129</f>
        <v>-4</v>
      </c>
      <c r="CZ129" s="116">
        <f t="shared" si="851"/>
        <v>0</v>
      </c>
      <c r="DA129" s="113">
        <f t="shared" si="851"/>
        <v>7</v>
      </c>
      <c r="DB129" s="113">
        <f t="shared" si="851"/>
        <v>8</v>
      </c>
      <c r="DC129" s="113">
        <f t="shared" si="851"/>
        <v>-3</v>
      </c>
      <c r="DD129" s="113">
        <f t="shared" si="851"/>
        <v>69</v>
      </c>
      <c r="DE129" s="113">
        <f t="shared" si="851"/>
        <v>-55</v>
      </c>
      <c r="DF129" s="113">
        <f t="shared" si="851"/>
        <v>-59</v>
      </c>
      <c r="DG129" s="113">
        <f t="shared" ref="DG129:DL129" si="852">AQ129-BC129</f>
        <v>-53</v>
      </c>
      <c r="DH129" s="113">
        <f t="shared" si="852"/>
        <v>-40</v>
      </c>
      <c r="DI129" s="113">
        <f t="shared" si="852"/>
        <v>-13</v>
      </c>
      <c r="DJ129" s="113">
        <f t="shared" si="852"/>
        <v>-43</v>
      </c>
      <c r="DK129" s="113">
        <f t="shared" si="852"/>
        <v>-30</v>
      </c>
      <c r="DL129" s="114">
        <f t="shared" si="852"/>
        <v>-4</v>
      </c>
      <c r="DM129" s="113">
        <f t="shared" ref="DM129:DR133" si="853">AW129-BI129</f>
        <v>-3</v>
      </c>
      <c r="DN129" s="113">
        <f t="shared" si="853"/>
        <v>-1</v>
      </c>
      <c r="DO129" s="113">
        <f t="shared" si="853"/>
        <v>6</v>
      </c>
      <c r="DP129" s="113">
        <f t="shared" si="853"/>
        <v>-79</v>
      </c>
      <c r="DQ129" s="113">
        <f t="shared" si="853"/>
        <v>-67</v>
      </c>
      <c r="DR129" s="113">
        <f t="shared" si="853"/>
        <v>-65</v>
      </c>
      <c r="DS129" s="113">
        <f t="shared" ref="DS129" si="854">BC129-BO129</f>
        <v>-54</v>
      </c>
      <c r="DT129" s="113">
        <f t="shared" ref="DT129:DT133" si="855">BD129-BP129</f>
        <v>6</v>
      </c>
      <c r="DU129" s="113">
        <f t="shared" ref="DU129" si="856">BE129-BQ129</f>
        <v>-32</v>
      </c>
      <c r="DV129" s="113">
        <f t="shared" ref="DV129" si="857">BF129-BR129</f>
        <v>-23</v>
      </c>
      <c r="DW129" s="113">
        <f t="shared" ref="DW129" si="858">BG129-BS129</f>
        <v>26</v>
      </c>
      <c r="DX129" s="114">
        <f t="shared" ref="DX129" si="859">BH129-BT129</f>
        <v>1</v>
      </c>
    </row>
    <row r="130" spans="1:128" x14ac:dyDescent="0.2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>
        <v>112</v>
      </c>
      <c r="BN130" s="228">
        <v>134</v>
      </c>
      <c r="BO130" s="228">
        <v>44</v>
      </c>
      <c r="BP130" s="228">
        <v>87</v>
      </c>
      <c r="BQ130" s="228">
        <v>68</v>
      </c>
      <c r="BR130" s="228">
        <v>68</v>
      </c>
      <c r="BS130" s="228">
        <v>9</v>
      </c>
      <c r="BT130" s="229"/>
      <c r="BU130" s="113">
        <f t="shared" si="846"/>
        <v>72</v>
      </c>
      <c r="BV130" s="113">
        <f t="shared" si="846"/>
        <v>30</v>
      </c>
      <c r="BW130" s="113">
        <f t="shared" si="846"/>
        <v>41</v>
      </c>
      <c r="BX130" s="113">
        <f t="shared" si="846"/>
        <v>80</v>
      </c>
      <c r="BY130" s="113">
        <f t="shared" si="846"/>
        <v>40</v>
      </c>
      <c r="BZ130" s="113">
        <f t="shared" si="846"/>
        <v>44</v>
      </c>
      <c r="CA130" s="113">
        <f t="shared" si="846"/>
        <v>0</v>
      </c>
      <c r="CB130" s="191">
        <f t="shared" si="846"/>
        <v>0</v>
      </c>
      <c r="CC130" s="113">
        <f t="shared" si="846"/>
        <v>-1</v>
      </c>
      <c r="CD130" s="113">
        <f t="shared" si="846"/>
        <v>0</v>
      </c>
      <c r="CE130" s="113">
        <f t="shared" si="847"/>
        <v>0</v>
      </c>
      <c r="CF130" s="113">
        <f t="shared" si="847"/>
        <v>0</v>
      </c>
      <c r="CG130" s="113">
        <f t="shared" si="847"/>
        <v>0</v>
      </c>
      <c r="CH130" s="113">
        <f t="shared" si="847"/>
        <v>0</v>
      </c>
      <c r="CI130" s="113">
        <f t="shared" si="847"/>
        <v>-3</v>
      </c>
      <c r="CJ130" s="113">
        <f t="shared" si="847"/>
        <v>0</v>
      </c>
      <c r="CK130" s="113">
        <f t="shared" si="847"/>
        <v>0</v>
      </c>
      <c r="CL130" s="113">
        <f t="shared" si="847"/>
        <v>0</v>
      </c>
      <c r="CM130" s="113">
        <f t="shared" si="848"/>
        <v>0</v>
      </c>
      <c r="CN130" s="116">
        <f t="shared" si="849"/>
        <v>0</v>
      </c>
      <c r="CO130" s="113">
        <f t="shared" si="850"/>
        <v>1</v>
      </c>
      <c r="CP130" s="113">
        <f t="shared" si="850"/>
        <v>0</v>
      </c>
      <c r="CQ130" s="113">
        <f t="shared" si="850"/>
        <v>0</v>
      </c>
      <c r="CR130" s="113">
        <f t="shared" si="850"/>
        <v>-3</v>
      </c>
      <c r="CS130" s="113">
        <f t="shared" si="850"/>
        <v>-101</v>
      </c>
      <c r="CT130" s="113">
        <f t="shared" si="850"/>
        <v>-59</v>
      </c>
      <c r="CU130" s="113">
        <f t="shared" si="850"/>
        <v>-21</v>
      </c>
      <c r="CV130" s="113">
        <f t="shared" si="850"/>
        <v>-29</v>
      </c>
      <c r="CW130" s="113">
        <f t="shared" si="850"/>
        <v>-52</v>
      </c>
      <c r="CX130" s="113">
        <f t="shared" si="850"/>
        <v>-22</v>
      </c>
      <c r="CY130" s="113">
        <f t="shared" si="851"/>
        <v>-2</v>
      </c>
      <c r="CZ130" s="116">
        <f t="shared" si="851"/>
        <v>0</v>
      </c>
      <c r="DA130" s="113">
        <f t="shared" si="851"/>
        <v>0</v>
      </c>
      <c r="DB130" s="113">
        <f t="shared" si="851"/>
        <v>0</v>
      </c>
      <c r="DC130" s="113">
        <f t="shared" si="851"/>
        <v>0</v>
      </c>
      <c r="DD130" s="113">
        <f t="shared" si="851"/>
        <v>-7</v>
      </c>
      <c r="DE130" s="113">
        <f t="shared" si="851"/>
        <v>14</v>
      </c>
      <c r="DF130" s="113">
        <f t="shared" si="851"/>
        <v>47</v>
      </c>
      <c r="DG130" s="113">
        <f>AQ130-BC130</f>
        <v>-9</v>
      </c>
      <c r="DH130" s="113">
        <f t="shared" ref="DH130:DH133" si="860">AR130-BD130</f>
        <v>-42</v>
      </c>
      <c r="DI130" s="113">
        <f t="shared" ref="DI130:DL133" si="861">AS130-BE130</f>
        <v>6</v>
      </c>
      <c r="DJ130" s="113">
        <f t="shared" si="861"/>
        <v>-13</v>
      </c>
      <c r="DK130" s="113">
        <f t="shared" si="861"/>
        <v>-15</v>
      </c>
      <c r="DL130" s="114">
        <f t="shared" si="861"/>
        <v>0</v>
      </c>
      <c r="DM130" s="113">
        <f t="shared" si="853"/>
        <v>0</v>
      </c>
      <c r="DN130" s="113">
        <f t="shared" si="853"/>
        <v>0</v>
      </c>
      <c r="DO130" s="113">
        <f t="shared" si="853"/>
        <v>0</v>
      </c>
      <c r="DP130" s="113">
        <f t="shared" si="853"/>
        <v>-17</v>
      </c>
      <c r="DQ130" s="113">
        <f t="shared" si="853"/>
        <v>-25</v>
      </c>
      <c r="DR130" s="113">
        <f t="shared" si="853"/>
        <v>-122</v>
      </c>
      <c r="DS130" s="113">
        <f>BC130-BO130</f>
        <v>-11</v>
      </c>
      <c r="DT130" s="113">
        <f t="shared" si="855"/>
        <v>-16</v>
      </c>
      <c r="DU130" s="113">
        <f t="shared" ref="DU130:DX133" si="862">BE130-BQ130</f>
        <v>-22</v>
      </c>
      <c r="DV130" s="113">
        <f t="shared" si="862"/>
        <v>-33</v>
      </c>
      <c r="DW130" s="113">
        <f t="shared" si="862"/>
        <v>8</v>
      </c>
      <c r="DX130" s="114">
        <f t="shared" si="862"/>
        <v>0</v>
      </c>
    </row>
    <row r="131" spans="1:128" x14ac:dyDescent="0.2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>
        <v>11</v>
      </c>
      <c r="BN131" s="228">
        <v>9</v>
      </c>
      <c r="BO131" s="228">
        <v>3</v>
      </c>
      <c r="BP131" s="228">
        <v>7</v>
      </c>
      <c r="BQ131" s="228"/>
      <c r="BR131" s="228">
        <v>6</v>
      </c>
      <c r="BS131" s="228">
        <v>1</v>
      </c>
      <c r="BT131" s="229"/>
      <c r="BU131" s="113">
        <f t="shared" si="846"/>
        <v>17</v>
      </c>
      <c r="BV131" s="113">
        <f t="shared" si="846"/>
        <v>6</v>
      </c>
      <c r="BW131" s="113">
        <f t="shared" si="846"/>
        <v>8</v>
      </c>
      <c r="BX131" s="113">
        <f t="shared" si="846"/>
        <v>8</v>
      </c>
      <c r="BY131" s="113">
        <f t="shared" si="846"/>
        <v>-5</v>
      </c>
      <c r="BZ131" s="113">
        <f t="shared" si="846"/>
        <v>1</v>
      </c>
      <c r="CA131" s="113">
        <f t="shared" si="846"/>
        <v>3</v>
      </c>
      <c r="CB131" s="191">
        <f t="shared" si="846"/>
        <v>2</v>
      </c>
      <c r="CC131" s="113">
        <f t="shared" si="846"/>
        <v>5</v>
      </c>
      <c r="CD131" s="113">
        <f t="shared" si="846"/>
        <v>3</v>
      </c>
      <c r="CE131" s="113">
        <f t="shared" si="847"/>
        <v>-1</v>
      </c>
      <c r="CF131" s="113">
        <f t="shared" si="847"/>
        <v>-4</v>
      </c>
      <c r="CG131" s="113">
        <f t="shared" si="847"/>
        <v>-5</v>
      </c>
      <c r="CH131" s="113">
        <f t="shared" si="847"/>
        <v>-6</v>
      </c>
      <c r="CI131" s="113">
        <f t="shared" si="847"/>
        <v>-3</v>
      </c>
      <c r="CJ131" s="113">
        <f t="shared" si="847"/>
        <v>-2</v>
      </c>
      <c r="CK131" s="113">
        <f t="shared" si="847"/>
        <v>8</v>
      </c>
      <c r="CL131" s="113">
        <f t="shared" si="847"/>
        <v>0</v>
      </c>
      <c r="CM131" s="113">
        <f t="shared" si="848"/>
        <v>1</v>
      </c>
      <c r="CN131" s="116">
        <f t="shared" si="849"/>
        <v>1</v>
      </c>
      <c r="CO131" s="113">
        <f t="shared" si="850"/>
        <v>-12</v>
      </c>
      <c r="CP131" s="113">
        <f t="shared" si="850"/>
        <v>-5</v>
      </c>
      <c r="CQ131" s="113">
        <f t="shared" si="850"/>
        <v>-5</v>
      </c>
      <c r="CR131" s="113">
        <f t="shared" si="850"/>
        <v>0</v>
      </c>
      <c r="CS131" s="113">
        <f t="shared" si="850"/>
        <v>3</v>
      </c>
      <c r="CT131" s="113">
        <f t="shared" si="850"/>
        <v>3</v>
      </c>
      <c r="CU131" s="113">
        <f t="shared" si="850"/>
        <v>2</v>
      </c>
      <c r="CV131" s="113">
        <f t="shared" si="850"/>
        <v>-3</v>
      </c>
      <c r="CW131" s="113">
        <f t="shared" si="850"/>
        <v>-4</v>
      </c>
      <c r="CX131" s="113">
        <f t="shared" si="850"/>
        <v>0</v>
      </c>
      <c r="CY131" s="113">
        <f t="shared" si="851"/>
        <v>0</v>
      </c>
      <c r="CZ131" s="116">
        <f t="shared" si="851"/>
        <v>0</v>
      </c>
      <c r="DA131" s="113">
        <f t="shared" si="851"/>
        <v>12</v>
      </c>
      <c r="DB131" s="113">
        <f t="shared" si="851"/>
        <v>5</v>
      </c>
      <c r="DC131" s="113">
        <f t="shared" si="851"/>
        <v>0</v>
      </c>
      <c r="DD131" s="113">
        <f t="shared" si="851"/>
        <v>-16</v>
      </c>
      <c r="DE131" s="113">
        <f t="shared" si="851"/>
        <v>-2</v>
      </c>
      <c r="DF131" s="113">
        <f t="shared" si="851"/>
        <v>-41</v>
      </c>
      <c r="DG131" s="113">
        <f>AQ131-BC131</f>
        <v>-6</v>
      </c>
      <c r="DH131" s="113">
        <f t="shared" si="860"/>
        <v>0</v>
      </c>
      <c r="DI131" s="113">
        <f t="shared" si="861"/>
        <v>0</v>
      </c>
      <c r="DJ131" s="113">
        <f t="shared" si="861"/>
        <v>-2</v>
      </c>
      <c r="DK131" s="113">
        <f t="shared" si="861"/>
        <v>-2</v>
      </c>
      <c r="DL131" s="114">
        <f t="shared" si="861"/>
        <v>-2</v>
      </c>
      <c r="DM131" s="113">
        <f t="shared" si="853"/>
        <v>-9</v>
      </c>
      <c r="DN131" s="113">
        <f t="shared" si="853"/>
        <v>-13</v>
      </c>
      <c r="DO131" s="113">
        <f t="shared" si="853"/>
        <v>-2</v>
      </c>
      <c r="DP131" s="113">
        <f t="shared" si="853"/>
        <v>15</v>
      </c>
      <c r="DQ131" s="113">
        <f t="shared" si="853"/>
        <v>-7</v>
      </c>
      <c r="DR131" s="113">
        <f t="shared" si="853"/>
        <v>35</v>
      </c>
      <c r="DS131" s="113">
        <f>BC131-BO131</f>
        <v>4</v>
      </c>
      <c r="DT131" s="113">
        <f t="shared" si="855"/>
        <v>-2</v>
      </c>
      <c r="DU131" s="113">
        <f t="shared" si="862"/>
        <v>6</v>
      </c>
      <c r="DV131" s="113">
        <f t="shared" si="862"/>
        <v>-2</v>
      </c>
      <c r="DW131" s="113">
        <f t="shared" si="862"/>
        <v>1</v>
      </c>
      <c r="DX131" s="114">
        <f t="shared" si="862"/>
        <v>2</v>
      </c>
    </row>
    <row r="132" spans="1:128" x14ac:dyDescent="0.2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>
        <v>1</v>
      </c>
      <c r="BN132" s="228"/>
      <c r="BO132" s="228"/>
      <c r="BP132" s="228">
        <v>1</v>
      </c>
      <c r="BQ132" s="228"/>
      <c r="BR132" s="228">
        <v>2</v>
      </c>
      <c r="BS132" s="228"/>
      <c r="BT132" s="229"/>
      <c r="BU132" s="113">
        <f t="shared" si="846"/>
        <v>1</v>
      </c>
      <c r="BV132" s="113">
        <f t="shared" si="846"/>
        <v>0</v>
      </c>
      <c r="BW132" s="113">
        <f t="shared" si="846"/>
        <v>2</v>
      </c>
      <c r="BX132" s="113">
        <f t="shared" si="846"/>
        <v>0</v>
      </c>
      <c r="BY132" s="113">
        <f t="shared" si="846"/>
        <v>0</v>
      </c>
      <c r="BZ132" s="113">
        <f t="shared" si="846"/>
        <v>0</v>
      </c>
      <c r="CA132" s="113">
        <f t="shared" si="846"/>
        <v>0</v>
      </c>
      <c r="CB132" s="191">
        <f t="shared" si="846"/>
        <v>0</v>
      </c>
      <c r="CC132" s="113">
        <f t="shared" si="846"/>
        <v>0</v>
      </c>
      <c r="CD132" s="113">
        <f t="shared" si="846"/>
        <v>0</v>
      </c>
      <c r="CE132" s="113">
        <f t="shared" si="847"/>
        <v>0</v>
      </c>
      <c r="CF132" s="113">
        <f t="shared" si="847"/>
        <v>0</v>
      </c>
      <c r="CG132" s="113">
        <f t="shared" si="847"/>
        <v>0</v>
      </c>
      <c r="CH132" s="113">
        <f t="shared" si="847"/>
        <v>0</v>
      </c>
      <c r="CI132" s="113">
        <f t="shared" si="847"/>
        <v>0</v>
      </c>
      <c r="CJ132" s="113">
        <f t="shared" si="847"/>
        <v>0</v>
      </c>
      <c r="CK132" s="113">
        <f t="shared" si="847"/>
        <v>0</v>
      </c>
      <c r="CL132" s="113">
        <f t="shared" si="847"/>
        <v>0</v>
      </c>
      <c r="CM132" s="113">
        <f t="shared" si="848"/>
        <v>0</v>
      </c>
      <c r="CN132" s="116">
        <f t="shared" si="849"/>
        <v>0</v>
      </c>
      <c r="CO132" s="113">
        <f t="shared" si="850"/>
        <v>-1</v>
      </c>
      <c r="CP132" s="113">
        <f t="shared" si="850"/>
        <v>0</v>
      </c>
      <c r="CQ132" s="113">
        <f t="shared" si="850"/>
        <v>-1</v>
      </c>
      <c r="CR132" s="113">
        <f t="shared" si="850"/>
        <v>0</v>
      </c>
      <c r="CS132" s="113">
        <f t="shared" si="850"/>
        <v>0</v>
      </c>
      <c r="CT132" s="113">
        <f t="shared" si="850"/>
        <v>0</v>
      </c>
      <c r="CU132" s="113">
        <f t="shared" si="850"/>
        <v>0</v>
      </c>
      <c r="CV132" s="113">
        <f t="shared" si="850"/>
        <v>0</v>
      </c>
      <c r="CW132" s="113">
        <f t="shared" si="850"/>
        <v>0</v>
      </c>
      <c r="CX132" s="113">
        <f t="shared" si="850"/>
        <v>0</v>
      </c>
      <c r="CY132" s="113">
        <f t="shared" si="851"/>
        <v>0</v>
      </c>
      <c r="CZ132" s="116">
        <f t="shared" si="851"/>
        <v>0</v>
      </c>
      <c r="DA132" s="113">
        <f t="shared" si="851"/>
        <v>1</v>
      </c>
      <c r="DB132" s="113">
        <f t="shared" si="851"/>
        <v>0</v>
      </c>
      <c r="DC132" s="113">
        <f t="shared" si="851"/>
        <v>0</v>
      </c>
      <c r="DD132" s="113">
        <f t="shared" si="851"/>
        <v>0</v>
      </c>
      <c r="DE132" s="113">
        <f t="shared" si="851"/>
        <v>0</v>
      </c>
      <c r="DF132" s="113">
        <f t="shared" si="851"/>
        <v>0</v>
      </c>
      <c r="DG132" s="113">
        <f>AQ132-BC132</f>
        <v>0</v>
      </c>
      <c r="DH132" s="113">
        <f t="shared" si="860"/>
        <v>0</v>
      </c>
      <c r="DI132" s="113">
        <f t="shared" si="861"/>
        <v>0</v>
      </c>
      <c r="DJ132" s="113">
        <f t="shared" si="861"/>
        <v>-1</v>
      </c>
      <c r="DK132" s="113">
        <f t="shared" si="861"/>
        <v>-2</v>
      </c>
      <c r="DL132" s="114">
        <f t="shared" si="861"/>
        <v>0</v>
      </c>
      <c r="DM132" s="113">
        <f t="shared" si="853"/>
        <v>0</v>
      </c>
      <c r="DN132" s="113">
        <f t="shared" si="853"/>
        <v>0</v>
      </c>
      <c r="DO132" s="113">
        <f t="shared" si="853"/>
        <v>1</v>
      </c>
      <c r="DP132" s="113">
        <f t="shared" si="853"/>
        <v>-1</v>
      </c>
      <c r="DQ132" s="113">
        <f t="shared" si="853"/>
        <v>-1</v>
      </c>
      <c r="DR132" s="113">
        <f t="shared" si="853"/>
        <v>0</v>
      </c>
      <c r="DS132" s="113">
        <f>BC132-BO132</f>
        <v>0</v>
      </c>
      <c r="DT132" s="113">
        <f t="shared" si="855"/>
        <v>-1</v>
      </c>
      <c r="DU132" s="113">
        <f t="shared" si="862"/>
        <v>0</v>
      </c>
      <c r="DV132" s="113">
        <f t="shared" si="862"/>
        <v>-1</v>
      </c>
      <c r="DW132" s="113">
        <f t="shared" si="862"/>
        <v>2</v>
      </c>
      <c r="DX132" s="114">
        <f t="shared" si="862"/>
        <v>0</v>
      </c>
    </row>
    <row r="133" spans="1:128" x14ac:dyDescent="0.2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46"/>
        <v>0</v>
      </c>
      <c r="BV133" s="113">
        <f t="shared" si="846"/>
        <v>0</v>
      </c>
      <c r="BW133" s="113">
        <f t="shared" si="846"/>
        <v>0</v>
      </c>
      <c r="BX133" s="113">
        <f t="shared" si="846"/>
        <v>0</v>
      </c>
      <c r="BY133" s="113">
        <f t="shared" si="846"/>
        <v>0</v>
      </c>
      <c r="BZ133" s="113">
        <f t="shared" si="846"/>
        <v>0</v>
      </c>
      <c r="CA133" s="113">
        <f t="shared" si="846"/>
        <v>0</v>
      </c>
      <c r="CB133" s="191">
        <f t="shared" si="846"/>
        <v>0</v>
      </c>
      <c r="CC133" s="113">
        <f t="shared" si="846"/>
        <v>0</v>
      </c>
      <c r="CD133" s="113">
        <f t="shared" si="846"/>
        <v>0</v>
      </c>
      <c r="CE133" s="113">
        <f t="shared" si="847"/>
        <v>0</v>
      </c>
      <c r="CF133" s="113">
        <f t="shared" si="847"/>
        <v>0</v>
      </c>
      <c r="CG133" s="113">
        <f t="shared" si="847"/>
        <v>0</v>
      </c>
      <c r="CH133" s="113">
        <f t="shared" si="847"/>
        <v>0</v>
      </c>
      <c r="CI133" s="113">
        <f t="shared" si="847"/>
        <v>0</v>
      </c>
      <c r="CJ133" s="113">
        <f t="shared" si="847"/>
        <v>0</v>
      </c>
      <c r="CK133" s="113">
        <f t="shared" si="847"/>
        <v>0</v>
      </c>
      <c r="CL133" s="113">
        <f t="shared" si="847"/>
        <v>0</v>
      </c>
      <c r="CM133" s="113">
        <f t="shared" si="848"/>
        <v>0</v>
      </c>
      <c r="CN133" s="116">
        <f t="shared" si="849"/>
        <v>0</v>
      </c>
      <c r="CO133" s="113">
        <f t="shared" si="850"/>
        <v>0</v>
      </c>
      <c r="CP133" s="113">
        <f t="shared" si="850"/>
        <v>0</v>
      </c>
      <c r="CQ133" s="113">
        <f t="shared" si="850"/>
        <v>0</v>
      </c>
      <c r="CR133" s="113">
        <f t="shared" si="850"/>
        <v>0</v>
      </c>
      <c r="CS133" s="113">
        <f t="shared" si="850"/>
        <v>0</v>
      </c>
      <c r="CT133" s="113">
        <f t="shared" si="850"/>
        <v>0</v>
      </c>
      <c r="CU133" s="113">
        <f t="shared" si="850"/>
        <v>0</v>
      </c>
      <c r="CV133" s="113">
        <f t="shared" si="850"/>
        <v>0</v>
      </c>
      <c r="CW133" s="113">
        <f t="shared" si="850"/>
        <v>0</v>
      </c>
      <c r="CX133" s="113">
        <f t="shared" si="850"/>
        <v>0</v>
      </c>
      <c r="CY133" s="113">
        <f t="shared" si="851"/>
        <v>0</v>
      </c>
      <c r="CZ133" s="116">
        <f t="shared" si="851"/>
        <v>0</v>
      </c>
      <c r="DA133" s="113">
        <f t="shared" si="851"/>
        <v>0</v>
      </c>
      <c r="DB133" s="113">
        <f t="shared" si="851"/>
        <v>0</v>
      </c>
      <c r="DC133" s="113">
        <f t="shared" si="851"/>
        <v>0</v>
      </c>
      <c r="DD133" s="113">
        <f t="shared" si="851"/>
        <v>0</v>
      </c>
      <c r="DE133" s="113">
        <f t="shared" si="851"/>
        <v>0</v>
      </c>
      <c r="DF133" s="113">
        <f t="shared" si="851"/>
        <v>0</v>
      </c>
      <c r="DG133" s="113">
        <f>AQ133-BC133</f>
        <v>0</v>
      </c>
      <c r="DH133" s="113">
        <f t="shared" si="860"/>
        <v>0</v>
      </c>
      <c r="DI133" s="113">
        <f t="shared" si="861"/>
        <v>0</v>
      </c>
      <c r="DJ133" s="113">
        <f t="shared" si="861"/>
        <v>0</v>
      </c>
      <c r="DK133" s="113">
        <f t="shared" si="861"/>
        <v>0</v>
      </c>
      <c r="DL133" s="114">
        <f t="shared" si="861"/>
        <v>0</v>
      </c>
      <c r="DM133" s="113">
        <f t="shared" si="853"/>
        <v>0</v>
      </c>
      <c r="DN133" s="113">
        <f t="shared" si="853"/>
        <v>0</v>
      </c>
      <c r="DO133" s="113">
        <f t="shared" si="853"/>
        <v>0</v>
      </c>
      <c r="DP133" s="113">
        <f t="shared" si="853"/>
        <v>0</v>
      </c>
      <c r="DQ133" s="113">
        <f t="shared" si="853"/>
        <v>0</v>
      </c>
      <c r="DR133" s="113">
        <f t="shared" si="853"/>
        <v>0</v>
      </c>
      <c r="DS133" s="113">
        <f>BC133-BO133</f>
        <v>0</v>
      </c>
      <c r="DT133" s="113">
        <f t="shared" si="855"/>
        <v>0</v>
      </c>
      <c r="DU133" s="113">
        <f t="shared" si="862"/>
        <v>0</v>
      </c>
      <c r="DV133" s="113">
        <f t="shared" si="862"/>
        <v>0</v>
      </c>
      <c r="DW133" s="113">
        <f t="shared" si="862"/>
        <v>0</v>
      </c>
      <c r="DX133" s="114">
        <f t="shared" si="862"/>
        <v>0</v>
      </c>
    </row>
    <row r="134" spans="1:128" x14ac:dyDescent="0.2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63">SUM(E129:E133)</f>
        <v>308</v>
      </c>
      <c r="F134" s="113">
        <f t="shared" si="863"/>
        <v>190</v>
      </c>
      <c r="G134" s="113">
        <f t="shared" si="863"/>
        <v>286</v>
      </c>
      <c r="H134" s="113">
        <f t="shared" si="863"/>
        <v>217</v>
      </c>
      <c r="I134" s="113">
        <f t="shared" si="863"/>
        <v>132</v>
      </c>
      <c r="J134" s="113">
        <f t="shared" si="863"/>
        <v>117</v>
      </c>
      <c r="K134" s="113">
        <f t="shared" si="863"/>
        <v>10</v>
      </c>
      <c r="L134" s="113">
        <f t="shared" si="863"/>
        <v>4</v>
      </c>
      <c r="M134" s="113">
        <f t="shared" si="863"/>
        <v>14</v>
      </c>
      <c r="N134" s="165">
        <f t="shared" si="863"/>
        <v>7</v>
      </c>
      <c r="O134" s="111">
        <f t="shared" si="863"/>
        <v>5</v>
      </c>
      <c r="P134" s="113">
        <f t="shared" si="863"/>
        <v>0</v>
      </c>
      <c r="Q134" s="113">
        <v>0</v>
      </c>
      <c r="R134" s="113">
        <f t="shared" si="863"/>
        <v>0</v>
      </c>
      <c r="S134" s="113">
        <f t="shared" si="863"/>
        <v>0</v>
      </c>
      <c r="T134" s="113">
        <f t="shared" si="863"/>
        <v>0</v>
      </c>
      <c r="U134" s="113">
        <f t="shared" si="863"/>
        <v>10</v>
      </c>
      <c r="V134" s="113">
        <f t="shared" ref="V134" si="864">SUM(V129:V133)</f>
        <v>2</v>
      </c>
      <c r="W134" s="113">
        <f t="shared" ref="W134:X134" si="865">SUM(W129:W133)</f>
        <v>1</v>
      </c>
      <c r="X134" s="191">
        <f t="shared" si="865"/>
        <v>1</v>
      </c>
      <c r="Y134" s="113">
        <f t="shared" ref="Y134:AB134" si="866">SUM(Y129:Y133)</f>
        <v>1</v>
      </c>
      <c r="Z134" s="113">
        <f t="shared" si="866"/>
        <v>0</v>
      </c>
      <c r="AA134" s="113">
        <f t="shared" si="866"/>
        <v>3</v>
      </c>
      <c r="AB134" s="113">
        <f t="shared" si="866"/>
        <v>4</v>
      </c>
      <c r="AC134" s="113">
        <f t="shared" ref="AC134:BU134" si="867">SUM(AC129:AC133)</f>
        <v>5</v>
      </c>
      <c r="AD134" s="113">
        <f t="shared" si="867"/>
        <v>6</v>
      </c>
      <c r="AE134" s="44">
        <f t="shared" si="867"/>
        <v>38</v>
      </c>
      <c r="AF134" s="44">
        <f t="shared" si="867"/>
        <v>145</v>
      </c>
      <c r="AG134" s="44">
        <f t="shared" ref="AG134:AI134" si="868">SUM(AG129:AG133)</f>
        <v>111</v>
      </c>
      <c r="AH134" s="44">
        <f t="shared" si="868"/>
        <v>135</v>
      </c>
      <c r="AI134" s="44">
        <f t="shared" si="868"/>
        <v>2</v>
      </c>
      <c r="AJ134" s="185">
        <f t="shared" ref="AJ134" si="869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70">SUM(AW129:AW133)</f>
        <v>0</v>
      </c>
      <c r="AX134" s="44">
        <f t="shared" si="870"/>
        <v>0</v>
      </c>
      <c r="AY134" s="44">
        <f t="shared" si="870"/>
        <v>18</v>
      </c>
      <c r="AZ134" s="44">
        <f t="shared" si="870"/>
        <v>68</v>
      </c>
      <c r="BA134" s="44">
        <f t="shared" si="870"/>
        <v>243</v>
      </c>
      <c r="BB134" s="44">
        <f t="shared" si="870"/>
        <v>201</v>
      </c>
      <c r="BC134" s="44">
        <f t="shared" si="870"/>
        <v>108</v>
      </c>
      <c r="BD134" s="44">
        <f t="shared" si="870"/>
        <v>174</v>
      </c>
      <c r="BE134" s="44">
        <f t="shared" si="870"/>
        <v>120</v>
      </c>
      <c r="BF134" s="44">
        <f t="shared" si="870"/>
        <v>113</v>
      </c>
      <c r="BG134" s="44">
        <f t="shared" si="870"/>
        <v>57</v>
      </c>
      <c r="BH134" s="185">
        <f t="shared" si="870"/>
        <v>6</v>
      </c>
      <c r="BI134" s="44">
        <f t="shared" ref="BI134:BT134" si="871">SUM(BI129:BI133)</f>
        <v>12</v>
      </c>
      <c r="BJ134" s="44">
        <f t="shared" si="871"/>
        <v>14</v>
      </c>
      <c r="BK134" s="44">
        <f t="shared" si="871"/>
        <v>13</v>
      </c>
      <c r="BL134" s="44">
        <f t="shared" si="871"/>
        <v>150</v>
      </c>
      <c r="BM134" s="44">
        <f t="shared" si="871"/>
        <v>343</v>
      </c>
      <c r="BN134" s="44">
        <f t="shared" si="871"/>
        <v>353</v>
      </c>
      <c r="BO134" s="44">
        <f t="shared" si="871"/>
        <v>169</v>
      </c>
      <c r="BP134" s="44">
        <f t="shared" si="871"/>
        <v>187</v>
      </c>
      <c r="BQ134" s="44">
        <f t="shared" si="871"/>
        <v>168</v>
      </c>
      <c r="BR134" s="44">
        <f t="shared" si="871"/>
        <v>172</v>
      </c>
      <c r="BS134" s="44">
        <f t="shared" si="871"/>
        <v>20</v>
      </c>
      <c r="BT134" s="44">
        <f t="shared" si="871"/>
        <v>3</v>
      </c>
      <c r="BU134" s="113">
        <f t="shared" si="867"/>
        <v>308</v>
      </c>
      <c r="BV134" s="113">
        <f t="shared" ref="BV134:BY134" si="872">SUM(BV129:BV133)</f>
        <v>190</v>
      </c>
      <c r="BW134" s="113">
        <f t="shared" si="872"/>
        <v>286</v>
      </c>
      <c r="BX134" s="113">
        <f t="shared" si="872"/>
        <v>217</v>
      </c>
      <c r="BY134" s="113">
        <f t="shared" si="872"/>
        <v>122</v>
      </c>
      <c r="BZ134" s="113">
        <f t="shared" ref="BZ134:CA134" si="873">SUM(BZ129:BZ133)</f>
        <v>115</v>
      </c>
      <c r="CA134" s="113">
        <f t="shared" si="873"/>
        <v>9</v>
      </c>
      <c r="CB134" s="191">
        <f t="shared" ref="CB134:CC134" si="874">SUM(CB129:CB133)</f>
        <v>3</v>
      </c>
      <c r="CC134" s="113">
        <f t="shared" si="874"/>
        <v>13</v>
      </c>
      <c r="CD134" s="113">
        <f t="shared" ref="CD134:CE134" si="875">SUM(CD129:CD133)</f>
        <v>7</v>
      </c>
      <c r="CE134" s="113">
        <f t="shared" si="875"/>
        <v>2</v>
      </c>
      <c r="CF134" s="113">
        <f t="shared" ref="CF134:CG134" si="876">SUM(CF129:CF133)</f>
        <v>-4</v>
      </c>
      <c r="CG134" s="113">
        <f t="shared" si="876"/>
        <v>-5</v>
      </c>
      <c r="CH134" s="113">
        <f t="shared" ref="CH134:CI134" si="877">SUM(CH129:CH133)</f>
        <v>-6</v>
      </c>
      <c r="CI134" s="113">
        <f t="shared" si="877"/>
        <v>-38</v>
      </c>
      <c r="CJ134" s="113">
        <f t="shared" ref="CJ134:CK134" si="878">SUM(CJ129:CJ133)</f>
        <v>-145</v>
      </c>
      <c r="CK134" s="113">
        <f t="shared" si="878"/>
        <v>-101</v>
      </c>
      <c r="CL134" s="113">
        <f t="shared" ref="CL134" si="879">SUM(CL129:CL133)</f>
        <v>-133</v>
      </c>
      <c r="CM134" s="113">
        <f t="shared" ref="CM134:CO134" si="880">SUM(CM129:CM133)</f>
        <v>-1</v>
      </c>
      <c r="CN134" s="116">
        <f t="shared" si="880"/>
        <v>1</v>
      </c>
      <c r="CO134" s="113">
        <f t="shared" si="880"/>
        <v>-19</v>
      </c>
      <c r="CP134" s="113">
        <f t="shared" ref="CP134:CQ134" si="881">SUM(CP129:CP133)</f>
        <v>-13</v>
      </c>
      <c r="CQ134" s="113">
        <f t="shared" si="881"/>
        <v>-12</v>
      </c>
      <c r="CR134" s="113">
        <f t="shared" ref="CR134:CS134" si="882">SUM(CR129:CR133)</f>
        <v>-110</v>
      </c>
      <c r="CS134" s="113">
        <f t="shared" si="882"/>
        <v>-195</v>
      </c>
      <c r="CT134" s="113">
        <f t="shared" ref="CT134:CU134" si="883">SUM(CT129:CT133)</f>
        <v>-142</v>
      </c>
      <c r="CU134" s="113">
        <f t="shared" si="883"/>
        <v>-2</v>
      </c>
      <c r="CV134" s="113">
        <f t="shared" ref="CV134:CW134" si="884">SUM(CV129:CV133)</f>
        <v>53</v>
      </c>
      <c r="CW134" s="113">
        <f t="shared" si="884"/>
        <v>-2</v>
      </c>
      <c r="CX134" s="113">
        <f t="shared" ref="CX134:CY134" si="885">SUM(CX129:CX133)</f>
        <v>81</v>
      </c>
      <c r="CY134" s="113">
        <f t="shared" si="885"/>
        <v>-6</v>
      </c>
      <c r="CZ134" s="116">
        <f t="shared" ref="CZ134:DA134" si="886">SUM(CZ129:CZ133)</f>
        <v>0</v>
      </c>
      <c r="DA134" s="113">
        <f t="shared" si="886"/>
        <v>20</v>
      </c>
      <c r="DB134" s="113">
        <f t="shared" ref="DB134:DC134" si="887">SUM(DB129:DB133)</f>
        <v>13</v>
      </c>
      <c r="DC134" s="113">
        <f t="shared" si="887"/>
        <v>-3</v>
      </c>
      <c r="DD134" s="113">
        <f t="shared" ref="DD134:DE134" si="888">SUM(DD129:DD133)</f>
        <v>46</v>
      </c>
      <c r="DE134" s="113">
        <f t="shared" si="888"/>
        <v>-43</v>
      </c>
      <c r="DF134" s="113">
        <f t="shared" ref="DF134:DG134" si="889">SUM(DF129:DF133)</f>
        <v>-53</v>
      </c>
      <c r="DG134" s="113">
        <f t="shared" si="889"/>
        <v>-68</v>
      </c>
      <c r="DH134" s="113">
        <f t="shared" ref="DH134:DI134" si="890">SUM(DH129:DH133)</f>
        <v>-82</v>
      </c>
      <c r="DI134" s="113">
        <f t="shared" si="890"/>
        <v>-7</v>
      </c>
      <c r="DJ134" s="113">
        <f t="shared" ref="DJ134:DK134" si="891">SUM(DJ129:DJ133)</f>
        <v>-59</v>
      </c>
      <c r="DK134" s="113">
        <f t="shared" si="891"/>
        <v>-49</v>
      </c>
      <c r="DL134" s="114">
        <f t="shared" ref="DL134:DW134" si="892">SUM(DL129:DL133)</f>
        <v>-6</v>
      </c>
      <c r="DM134" s="113">
        <f t="shared" si="892"/>
        <v>-12</v>
      </c>
      <c r="DN134" s="113">
        <f t="shared" si="892"/>
        <v>-14</v>
      </c>
      <c r="DO134" s="113">
        <f t="shared" si="892"/>
        <v>5</v>
      </c>
      <c r="DP134" s="113">
        <f t="shared" si="892"/>
        <v>-82</v>
      </c>
      <c r="DQ134" s="113">
        <f t="shared" si="892"/>
        <v>-100</v>
      </c>
      <c r="DR134" s="113">
        <f t="shared" si="892"/>
        <v>-152</v>
      </c>
      <c r="DS134" s="113">
        <f t="shared" si="892"/>
        <v>-61</v>
      </c>
      <c r="DT134" s="113">
        <f t="shared" si="892"/>
        <v>-13</v>
      </c>
      <c r="DU134" s="113">
        <f t="shared" si="892"/>
        <v>-48</v>
      </c>
      <c r="DV134" s="113">
        <f t="shared" si="892"/>
        <v>-59</v>
      </c>
      <c r="DW134" s="113">
        <f t="shared" si="892"/>
        <v>37</v>
      </c>
      <c r="DX134" s="114">
        <f t="shared" ref="DX134" si="893">SUM(DX129:DX133)</f>
        <v>3</v>
      </c>
    </row>
    <row r="135" spans="1:128" x14ac:dyDescent="0.2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2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>
        <v>609</v>
      </c>
      <c r="BN136" s="228">
        <v>615</v>
      </c>
      <c r="BO136" s="228">
        <v>535</v>
      </c>
      <c r="BP136" s="228">
        <v>504</v>
      </c>
      <c r="BQ136" s="228">
        <v>388</v>
      </c>
      <c r="BR136" s="228">
        <v>373</v>
      </c>
      <c r="BS136" s="228">
        <v>260</v>
      </c>
      <c r="BT136" s="229">
        <v>212</v>
      </c>
      <c r="BU136" s="113">
        <f t="shared" ref="BU136:CD140" si="894">E136-Q136</f>
        <v>1099</v>
      </c>
      <c r="BV136" s="113">
        <f t="shared" si="894"/>
        <v>814</v>
      </c>
      <c r="BW136" s="113">
        <f t="shared" si="894"/>
        <v>626</v>
      </c>
      <c r="BX136" s="113">
        <f t="shared" si="894"/>
        <v>793</v>
      </c>
      <c r="BY136" s="113">
        <f t="shared" si="894"/>
        <v>463</v>
      </c>
      <c r="BZ136" s="113">
        <f t="shared" si="894"/>
        <v>332</v>
      </c>
      <c r="CA136" s="113">
        <f t="shared" si="894"/>
        <v>109</v>
      </c>
      <c r="CB136" s="191">
        <f t="shared" si="894"/>
        <v>-9</v>
      </c>
      <c r="CC136" s="113">
        <f t="shared" si="894"/>
        <v>22</v>
      </c>
      <c r="CD136" s="113">
        <f t="shared" si="894"/>
        <v>134</v>
      </c>
      <c r="CE136" s="113">
        <f t="shared" ref="CE136:CL140" si="895">O136-AA136</f>
        <v>157</v>
      </c>
      <c r="CF136" s="113">
        <f t="shared" si="895"/>
        <v>161</v>
      </c>
      <c r="CG136" s="113">
        <f t="shared" si="895"/>
        <v>-234</v>
      </c>
      <c r="CH136" s="113">
        <f t="shared" si="895"/>
        <v>-179</v>
      </c>
      <c r="CI136" s="113">
        <f t="shared" si="895"/>
        <v>-229</v>
      </c>
      <c r="CJ136" s="113">
        <f t="shared" si="895"/>
        <v>-385</v>
      </c>
      <c r="CK136" s="113">
        <f t="shared" si="895"/>
        <v>-411</v>
      </c>
      <c r="CL136" s="113">
        <f t="shared" si="895"/>
        <v>-422</v>
      </c>
      <c r="CM136" s="113">
        <f t="shared" ref="CM136:CM140" si="896">W136-AI136</f>
        <v>-303</v>
      </c>
      <c r="CN136" s="116">
        <f t="shared" ref="CN136:CN140" si="897">X136-AJ136</f>
        <v>-286</v>
      </c>
      <c r="CO136" s="113">
        <f t="shared" ref="CO136:CX140" si="898">Y136-AK136</f>
        <v>-167</v>
      </c>
      <c r="CP136" s="113">
        <f t="shared" si="898"/>
        <v>-204</v>
      </c>
      <c r="CQ136" s="113">
        <f t="shared" si="898"/>
        <v>-415</v>
      </c>
      <c r="CR136" s="113">
        <f t="shared" si="898"/>
        <v>-533</v>
      </c>
      <c r="CS136" s="113">
        <f t="shared" si="898"/>
        <v>-594</v>
      </c>
      <c r="CT136" s="113">
        <f t="shared" si="898"/>
        <v>-416</v>
      </c>
      <c r="CU136" s="113">
        <f t="shared" si="898"/>
        <v>-278</v>
      </c>
      <c r="CV136" s="113">
        <f t="shared" si="898"/>
        <v>-364</v>
      </c>
      <c r="CW136" s="113">
        <f t="shared" si="898"/>
        <v>2</v>
      </c>
      <c r="CX136" s="113">
        <f t="shared" si="898"/>
        <v>97</v>
      </c>
      <c r="CY136" s="113">
        <f t="shared" ref="CY136:DG140" si="899">AI136-AU136</f>
        <v>107</v>
      </c>
      <c r="CZ136" s="116">
        <f t="shared" si="899"/>
        <v>159</v>
      </c>
      <c r="DA136" s="113">
        <f t="shared" si="899"/>
        <v>105</v>
      </c>
      <c r="DB136" s="113">
        <f t="shared" si="899"/>
        <v>133</v>
      </c>
      <c r="DC136" s="113">
        <f t="shared" si="899"/>
        <v>205</v>
      </c>
      <c r="DD136" s="113">
        <f t="shared" si="899"/>
        <v>236</v>
      </c>
      <c r="DE136" s="113">
        <f t="shared" si="899"/>
        <v>179</v>
      </c>
      <c r="DF136" s="113">
        <f t="shared" si="899"/>
        <v>150</v>
      </c>
      <c r="DG136" s="113">
        <f t="shared" si="899"/>
        <v>183</v>
      </c>
      <c r="DH136" s="113">
        <f t="shared" ref="DH136:DH140" si="900">AR136-BD136</f>
        <v>390</v>
      </c>
      <c r="DI136" s="113">
        <f t="shared" ref="DI136:DS140" si="901">AS136-BE136</f>
        <v>180</v>
      </c>
      <c r="DJ136" s="113">
        <f t="shared" si="901"/>
        <v>175</v>
      </c>
      <c r="DK136" s="113">
        <f t="shared" si="901"/>
        <v>114</v>
      </c>
      <c r="DL136" s="114">
        <f t="shared" si="901"/>
        <v>130</v>
      </c>
      <c r="DM136" s="113">
        <f t="shared" si="901"/>
        <v>104</v>
      </c>
      <c r="DN136" s="113">
        <f t="shared" si="901"/>
        <v>66</v>
      </c>
      <c r="DO136" s="113">
        <f t="shared" si="901"/>
        <v>138</v>
      </c>
      <c r="DP136" s="113">
        <f t="shared" si="901"/>
        <v>230</v>
      </c>
      <c r="DQ136" s="113">
        <f t="shared" si="901"/>
        <v>161</v>
      </c>
      <c r="DR136" s="113">
        <f t="shared" si="901"/>
        <v>185</v>
      </c>
      <c r="DS136" s="113">
        <f t="shared" si="901"/>
        <v>140</v>
      </c>
      <c r="DT136" s="113">
        <f t="shared" ref="DT136:DT140" si="902">BD136-BP136</f>
        <v>131</v>
      </c>
      <c r="DU136" s="113">
        <f t="shared" ref="DU136:DX140" si="903">BE136-BQ136</f>
        <v>129</v>
      </c>
      <c r="DV136" s="113">
        <f t="shared" si="903"/>
        <v>28</v>
      </c>
      <c r="DW136" s="113">
        <f t="shared" si="903"/>
        <v>72</v>
      </c>
      <c r="DX136" s="114">
        <f t="shared" si="903"/>
        <v>52</v>
      </c>
    </row>
    <row r="137" spans="1:128" x14ac:dyDescent="0.2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>
        <v>297</v>
      </c>
      <c r="BN137" s="228">
        <v>318</v>
      </c>
      <c r="BO137" s="228">
        <v>301</v>
      </c>
      <c r="BP137" s="228">
        <v>320</v>
      </c>
      <c r="BQ137" s="228">
        <v>289</v>
      </c>
      <c r="BR137" s="228">
        <v>285</v>
      </c>
      <c r="BS137" s="228">
        <v>190</v>
      </c>
      <c r="BT137" s="229">
        <v>118</v>
      </c>
      <c r="BU137" s="113">
        <f t="shared" si="894"/>
        <v>203</v>
      </c>
      <c r="BV137" s="113">
        <f t="shared" si="894"/>
        <v>525</v>
      </c>
      <c r="BW137" s="113">
        <f t="shared" si="894"/>
        <v>370</v>
      </c>
      <c r="BX137" s="113">
        <f t="shared" si="894"/>
        <v>452</v>
      </c>
      <c r="BY137" s="113">
        <f t="shared" si="894"/>
        <v>418</v>
      </c>
      <c r="BZ137" s="113">
        <f t="shared" si="894"/>
        <v>410</v>
      </c>
      <c r="CA137" s="113">
        <f t="shared" si="894"/>
        <v>225</v>
      </c>
      <c r="CB137" s="191">
        <f t="shared" si="894"/>
        <v>108</v>
      </c>
      <c r="CC137" s="113">
        <f t="shared" si="894"/>
        <v>105</v>
      </c>
      <c r="CD137" s="113">
        <f t="shared" si="894"/>
        <v>95</v>
      </c>
      <c r="CE137" s="113">
        <f t="shared" si="895"/>
        <v>70</v>
      </c>
      <c r="CF137" s="113">
        <f t="shared" si="895"/>
        <v>15</v>
      </c>
      <c r="CG137" s="113">
        <f t="shared" si="895"/>
        <v>339</v>
      </c>
      <c r="CH137" s="113">
        <f t="shared" si="895"/>
        <v>-78</v>
      </c>
      <c r="CI137" s="113">
        <f t="shared" si="895"/>
        <v>-95</v>
      </c>
      <c r="CJ137" s="113">
        <f t="shared" si="895"/>
        <v>-106</v>
      </c>
      <c r="CK137" s="113">
        <f t="shared" si="895"/>
        <v>-71</v>
      </c>
      <c r="CL137" s="113">
        <f t="shared" si="895"/>
        <v>-57</v>
      </c>
      <c r="CM137" s="113">
        <f t="shared" si="896"/>
        <v>-26</v>
      </c>
      <c r="CN137" s="116">
        <f t="shared" si="897"/>
        <v>-6</v>
      </c>
      <c r="CO137" s="113">
        <f t="shared" si="898"/>
        <v>8</v>
      </c>
      <c r="CP137" s="113">
        <f t="shared" si="898"/>
        <v>-12</v>
      </c>
      <c r="CQ137" s="113">
        <f t="shared" si="898"/>
        <v>-39</v>
      </c>
      <c r="CR137" s="113">
        <f t="shared" si="898"/>
        <v>-30</v>
      </c>
      <c r="CS137" s="113">
        <f t="shared" si="898"/>
        <v>-66</v>
      </c>
      <c r="CT137" s="113">
        <f t="shared" si="898"/>
        <v>-90</v>
      </c>
      <c r="CU137" s="113">
        <f t="shared" si="898"/>
        <v>-91</v>
      </c>
      <c r="CV137" s="113">
        <f t="shared" si="898"/>
        <v>-128</v>
      </c>
      <c r="CW137" s="113">
        <f t="shared" si="898"/>
        <v>-106</v>
      </c>
      <c r="CX137" s="113">
        <f t="shared" si="898"/>
        <v>-84</v>
      </c>
      <c r="CY137" s="113">
        <f t="shared" si="899"/>
        <v>-49</v>
      </c>
      <c r="CZ137" s="116">
        <f t="shared" si="899"/>
        <v>-20</v>
      </c>
      <c r="DA137" s="113">
        <f t="shared" si="899"/>
        <v>-11</v>
      </c>
      <c r="DB137" s="113">
        <f t="shared" si="899"/>
        <v>-3</v>
      </c>
      <c r="DC137" s="113">
        <f t="shared" si="899"/>
        <v>-1</v>
      </c>
      <c r="DD137" s="113">
        <f t="shared" si="899"/>
        <v>-28</v>
      </c>
      <c r="DE137" s="113">
        <f t="shared" si="899"/>
        <v>-104</v>
      </c>
      <c r="DF137" s="113">
        <f t="shared" si="899"/>
        <v>-2</v>
      </c>
      <c r="DG137" s="113">
        <f t="shared" si="899"/>
        <v>69</v>
      </c>
      <c r="DH137" s="113">
        <f t="shared" si="900"/>
        <v>62</v>
      </c>
      <c r="DI137" s="113">
        <f t="shared" si="901"/>
        <v>20</v>
      </c>
      <c r="DJ137" s="113">
        <f t="shared" si="901"/>
        <v>9</v>
      </c>
      <c r="DK137" s="113">
        <f t="shared" si="901"/>
        <v>-23</v>
      </c>
      <c r="DL137" s="114">
        <f t="shared" si="901"/>
        <v>4</v>
      </c>
      <c r="DM137" s="113">
        <f t="shared" si="901"/>
        <v>-18</v>
      </c>
      <c r="DN137" s="113">
        <f t="shared" si="901"/>
        <v>-26</v>
      </c>
      <c r="DO137" s="113">
        <f t="shared" si="901"/>
        <v>-6</v>
      </c>
      <c r="DP137" s="113">
        <f t="shared" si="901"/>
        <v>24</v>
      </c>
      <c r="DQ137" s="113">
        <f t="shared" si="901"/>
        <v>-37</v>
      </c>
      <c r="DR137" s="113">
        <f t="shared" si="901"/>
        <v>-46</v>
      </c>
      <c r="DS137" s="113">
        <f t="shared" si="901"/>
        <v>-77</v>
      </c>
      <c r="DT137" s="113">
        <f t="shared" si="902"/>
        <v>-74</v>
      </c>
      <c r="DU137" s="113">
        <f t="shared" si="903"/>
        <v>-57</v>
      </c>
      <c r="DV137" s="113">
        <f t="shared" si="903"/>
        <v>-86</v>
      </c>
      <c r="DW137" s="113">
        <f t="shared" si="903"/>
        <v>-29</v>
      </c>
      <c r="DX137" s="114">
        <f t="shared" si="903"/>
        <v>-16</v>
      </c>
    </row>
    <row r="138" spans="1:128" x14ac:dyDescent="0.2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>
        <v>30</v>
      </c>
      <c r="BN138" s="228">
        <v>25</v>
      </c>
      <c r="BO138" s="228">
        <v>23</v>
      </c>
      <c r="BP138" s="228">
        <v>19</v>
      </c>
      <c r="BQ138" s="228">
        <v>23</v>
      </c>
      <c r="BR138" s="228">
        <v>22</v>
      </c>
      <c r="BS138" s="228">
        <v>14</v>
      </c>
      <c r="BT138" s="229">
        <v>8</v>
      </c>
      <c r="BU138" s="113">
        <f t="shared" si="894"/>
        <v>32</v>
      </c>
      <c r="BV138" s="113">
        <f t="shared" si="894"/>
        <v>35</v>
      </c>
      <c r="BW138" s="113">
        <f t="shared" si="894"/>
        <v>21</v>
      </c>
      <c r="BX138" s="113">
        <f t="shared" si="894"/>
        <v>17</v>
      </c>
      <c r="BY138" s="113">
        <f t="shared" si="894"/>
        <v>-23</v>
      </c>
      <c r="BZ138" s="113">
        <f t="shared" si="894"/>
        <v>-23</v>
      </c>
      <c r="CA138" s="113">
        <f t="shared" si="894"/>
        <v>-15</v>
      </c>
      <c r="CB138" s="191">
        <f t="shared" si="894"/>
        <v>-25</v>
      </c>
      <c r="CC138" s="113">
        <f t="shared" si="894"/>
        <v>-17</v>
      </c>
      <c r="CD138" s="113">
        <f t="shared" si="894"/>
        <v>-20</v>
      </c>
      <c r="CE138" s="113">
        <f t="shared" si="895"/>
        <v>-18</v>
      </c>
      <c r="CF138" s="113">
        <f t="shared" si="895"/>
        <v>-18</v>
      </c>
      <c r="CG138" s="113">
        <f t="shared" si="895"/>
        <v>-8</v>
      </c>
      <c r="CH138" s="113">
        <f t="shared" si="895"/>
        <v>-20</v>
      </c>
      <c r="CI138" s="113">
        <f t="shared" si="895"/>
        <v>-13</v>
      </c>
      <c r="CJ138" s="113">
        <f t="shared" si="895"/>
        <v>-8</v>
      </c>
      <c r="CK138" s="113">
        <f t="shared" si="895"/>
        <v>23</v>
      </c>
      <c r="CL138" s="113">
        <f t="shared" si="895"/>
        <v>20</v>
      </c>
      <c r="CM138" s="113">
        <f t="shared" si="896"/>
        <v>10</v>
      </c>
      <c r="CN138" s="116">
        <f t="shared" si="897"/>
        <v>15</v>
      </c>
      <c r="CO138" s="113">
        <f t="shared" si="898"/>
        <v>13</v>
      </c>
      <c r="CP138" s="113">
        <f t="shared" si="898"/>
        <v>13</v>
      </c>
      <c r="CQ138" s="113">
        <f t="shared" si="898"/>
        <v>-5</v>
      </c>
      <c r="CR138" s="113">
        <f t="shared" si="898"/>
        <v>0</v>
      </c>
      <c r="CS138" s="113">
        <f t="shared" si="898"/>
        <v>-2</v>
      </c>
      <c r="CT138" s="113">
        <f t="shared" si="898"/>
        <v>18</v>
      </c>
      <c r="CU138" s="113">
        <f t="shared" si="898"/>
        <v>18</v>
      </c>
      <c r="CV138" s="113">
        <f t="shared" si="898"/>
        <v>2</v>
      </c>
      <c r="CW138" s="113">
        <f t="shared" si="898"/>
        <v>-6</v>
      </c>
      <c r="CX138" s="113">
        <f t="shared" si="898"/>
        <v>2</v>
      </c>
      <c r="CY138" s="113">
        <f t="shared" si="899"/>
        <v>0</v>
      </c>
      <c r="CZ138" s="116">
        <f t="shared" si="899"/>
        <v>5</v>
      </c>
      <c r="DA138" s="113">
        <f t="shared" si="899"/>
        <v>6</v>
      </c>
      <c r="DB138" s="113">
        <f t="shared" si="899"/>
        <v>8</v>
      </c>
      <c r="DC138" s="113">
        <f t="shared" si="899"/>
        <v>12</v>
      </c>
      <c r="DD138" s="113">
        <f t="shared" si="899"/>
        <v>6</v>
      </c>
      <c r="DE138" s="113">
        <f t="shared" si="899"/>
        <v>-5</v>
      </c>
      <c r="DF138" s="113">
        <f t="shared" si="899"/>
        <v>-17</v>
      </c>
      <c r="DG138" s="113">
        <f t="shared" si="899"/>
        <v>-10</v>
      </c>
      <c r="DH138" s="113">
        <f t="shared" si="900"/>
        <v>-3</v>
      </c>
      <c r="DI138" s="113">
        <f t="shared" si="901"/>
        <v>6</v>
      </c>
      <c r="DJ138" s="113">
        <f t="shared" si="901"/>
        <v>3</v>
      </c>
      <c r="DK138" s="113">
        <f t="shared" si="901"/>
        <v>2</v>
      </c>
      <c r="DL138" s="114">
        <f t="shared" si="901"/>
        <v>-1</v>
      </c>
      <c r="DM138" s="113">
        <f t="shared" si="901"/>
        <v>-3</v>
      </c>
      <c r="DN138" s="113">
        <f t="shared" si="901"/>
        <v>-5</v>
      </c>
      <c r="DO138" s="113">
        <f t="shared" si="901"/>
        <v>-4</v>
      </c>
      <c r="DP138" s="113">
        <f t="shared" si="901"/>
        <v>4</v>
      </c>
      <c r="DQ138" s="113">
        <f t="shared" si="901"/>
        <v>0</v>
      </c>
      <c r="DR138" s="113">
        <f t="shared" si="901"/>
        <v>7</v>
      </c>
      <c r="DS138" s="113">
        <f t="shared" si="901"/>
        <v>-2</v>
      </c>
      <c r="DT138" s="113">
        <f t="shared" si="902"/>
        <v>4</v>
      </c>
      <c r="DU138" s="113">
        <f t="shared" si="903"/>
        <v>-7</v>
      </c>
      <c r="DV138" s="113">
        <f t="shared" si="903"/>
        <v>-10</v>
      </c>
      <c r="DW138" s="113">
        <f t="shared" si="903"/>
        <v>-4</v>
      </c>
      <c r="DX138" s="114">
        <f t="shared" si="903"/>
        <v>2</v>
      </c>
    </row>
    <row r="139" spans="1:128" x14ac:dyDescent="0.2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>
        <v>2</v>
      </c>
      <c r="BN139" s="228">
        <v>2</v>
      </c>
      <c r="BO139" s="228">
        <v>2</v>
      </c>
      <c r="BP139" s="228">
        <v>1</v>
      </c>
      <c r="BQ139" s="228"/>
      <c r="BR139" s="228">
        <v>1</v>
      </c>
      <c r="BS139" s="228">
        <v>1</v>
      </c>
      <c r="BT139" s="229"/>
      <c r="BU139" s="113">
        <f t="shared" si="894"/>
        <v>2</v>
      </c>
      <c r="BV139" s="113">
        <f t="shared" si="894"/>
        <v>3</v>
      </c>
      <c r="BW139" s="113">
        <f t="shared" si="894"/>
        <v>2</v>
      </c>
      <c r="BX139" s="113">
        <f t="shared" si="894"/>
        <v>-1</v>
      </c>
      <c r="BY139" s="113">
        <f t="shared" si="894"/>
        <v>-5</v>
      </c>
      <c r="BZ139" s="113">
        <f t="shared" si="894"/>
        <v>-4</v>
      </c>
      <c r="CA139" s="113">
        <f t="shared" si="894"/>
        <v>-3</v>
      </c>
      <c r="CB139" s="191">
        <f t="shared" si="894"/>
        <v>-5</v>
      </c>
      <c r="CC139" s="113">
        <f t="shared" si="894"/>
        <v>-6</v>
      </c>
      <c r="CD139" s="113">
        <f t="shared" si="894"/>
        <v>-6</v>
      </c>
      <c r="CE139" s="113">
        <f t="shared" si="895"/>
        <v>-4</v>
      </c>
      <c r="CF139" s="113">
        <f t="shared" si="895"/>
        <v>-3</v>
      </c>
      <c r="CG139" s="113">
        <f t="shared" si="895"/>
        <v>0</v>
      </c>
      <c r="CH139" s="113">
        <f t="shared" si="895"/>
        <v>0</v>
      </c>
      <c r="CI139" s="113">
        <f t="shared" si="895"/>
        <v>0</v>
      </c>
      <c r="CJ139" s="113">
        <f t="shared" si="895"/>
        <v>1</v>
      </c>
      <c r="CK139" s="113">
        <f t="shared" si="895"/>
        <v>4</v>
      </c>
      <c r="CL139" s="113">
        <f t="shared" si="895"/>
        <v>3</v>
      </c>
      <c r="CM139" s="113">
        <f t="shared" si="896"/>
        <v>3</v>
      </c>
      <c r="CN139" s="116">
        <f t="shared" si="897"/>
        <v>5</v>
      </c>
      <c r="CO139" s="113">
        <f t="shared" si="898"/>
        <v>4</v>
      </c>
      <c r="CP139" s="113">
        <f t="shared" si="898"/>
        <v>5</v>
      </c>
      <c r="CQ139" s="113">
        <f t="shared" si="898"/>
        <v>1</v>
      </c>
      <c r="CR139" s="113">
        <f t="shared" si="898"/>
        <v>-1</v>
      </c>
      <c r="CS139" s="113">
        <f t="shared" si="898"/>
        <v>-2</v>
      </c>
      <c r="CT139" s="113">
        <f t="shared" si="898"/>
        <v>-2</v>
      </c>
      <c r="CU139" s="113">
        <f t="shared" si="898"/>
        <v>-2</v>
      </c>
      <c r="CV139" s="113">
        <f t="shared" si="898"/>
        <v>-4</v>
      </c>
      <c r="CW139" s="113">
        <f t="shared" si="898"/>
        <v>-3</v>
      </c>
      <c r="CX139" s="113">
        <f t="shared" si="898"/>
        <v>-2</v>
      </c>
      <c r="CY139" s="113">
        <f t="shared" si="899"/>
        <v>-2</v>
      </c>
      <c r="CZ139" s="116">
        <f t="shared" si="899"/>
        <v>-1</v>
      </c>
      <c r="DA139" s="113">
        <f t="shared" si="899"/>
        <v>0</v>
      </c>
      <c r="DB139" s="113">
        <f t="shared" si="899"/>
        <v>0</v>
      </c>
      <c r="DC139" s="113">
        <f t="shared" si="899"/>
        <v>2</v>
      </c>
      <c r="DD139" s="113">
        <f t="shared" si="899"/>
        <v>2</v>
      </c>
      <c r="DE139" s="113">
        <f t="shared" si="899"/>
        <v>3</v>
      </c>
      <c r="DF139" s="113">
        <f t="shared" si="899"/>
        <v>3</v>
      </c>
      <c r="DG139" s="113">
        <f t="shared" si="899"/>
        <v>3</v>
      </c>
      <c r="DH139" s="113">
        <f t="shared" si="900"/>
        <v>3</v>
      </c>
      <c r="DI139" s="113">
        <f t="shared" si="901"/>
        <v>4</v>
      </c>
      <c r="DJ139" s="113">
        <f t="shared" si="901"/>
        <v>4</v>
      </c>
      <c r="DK139" s="113">
        <f t="shared" si="901"/>
        <v>2</v>
      </c>
      <c r="DL139" s="114">
        <f t="shared" si="901"/>
        <v>1</v>
      </c>
      <c r="DM139" s="113">
        <f t="shared" si="901"/>
        <v>1</v>
      </c>
      <c r="DN139" s="113">
        <f t="shared" si="901"/>
        <v>0</v>
      </c>
      <c r="DO139" s="113">
        <f t="shared" si="901"/>
        <v>-2</v>
      </c>
      <c r="DP139" s="113">
        <f t="shared" si="901"/>
        <v>-2</v>
      </c>
      <c r="DQ139" s="113">
        <f t="shared" si="901"/>
        <v>0</v>
      </c>
      <c r="DR139" s="113">
        <f t="shared" si="901"/>
        <v>0</v>
      </c>
      <c r="DS139" s="113">
        <f t="shared" si="901"/>
        <v>0</v>
      </c>
      <c r="DT139" s="113">
        <f t="shared" si="902"/>
        <v>2</v>
      </c>
      <c r="DU139" s="113">
        <f t="shared" si="903"/>
        <v>1</v>
      </c>
      <c r="DV139" s="113">
        <f t="shared" si="903"/>
        <v>-1</v>
      </c>
      <c r="DW139" s="113">
        <f t="shared" si="903"/>
        <v>0</v>
      </c>
      <c r="DX139" s="114">
        <f t="shared" si="903"/>
        <v>1</v>
      </c>
    </row>
    <row r="140" spans="1:128" x14ac:dyDescent="0.2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94"/>
        <v>0</v>
      </c>
      <c r="BV140" s="113">
        <f t="shared" si="894"/>
        <v>0</v>
      </c>
      <c r="BW140" s="113">
        <f t="shared" si="894"/>
        <v>0</v>
      </c>
      <c r="BX140" s="113">
        <f t="shared" si="894"/>
        <v>0</v>
      </c>
      <c r="BY140" s="113">
        <f t="shared" si="894"/>
        <v>0</v>
      </c>
      <c r="BZ140" s="113">
        <f t="shared" si="894"/>
        <v>0</v>
      </c>
      <c r="CA140" s="113">
        <f t="shared" si="894"/>
        <v>0</v>
      </c>
      <c r="CB140" s="191">
        <f t="shared" si="894"/>
        <v>0</v>
      </c>
      <c r="CC140" s="113">
        <f t="shared" si="894"/>
        <v>0</v>
      </c>
      <c r="CD140" s="113">
        <f t="shared" si="894"/>
        <v>0</v>
      </c>
      <c r="CE140" s="113">
        <f t="shared" si="895"/>
        <v>0</v>
      </c>
      <c r="CF140" s="113">
        <f t="shared" si="895"/>
        <v>0</v>
      </c>
      <c r="CG140" s="113">
        <f t="shared" si="895"/>
        <v>0</v>
      </c>
      <c r="CH140" s="113">
        <f t="shared" si="895"/>
        <v>0</v>
      </c>
      <c r="CI140" s="113">
        <f t="shared" si="895"/>
        <v>0</v>
      </c>
      <c r="CJ140" s="113">
        <f t="shared" si="895"/>
        <v>0</v>
      </c>
      <c r="CK140" s="113">
        <f t="shared" si="895"/>
        <v>0</v>
      </c>
      <c r="CL140" s="113">
        <f t="shared" si="895"/>
        <v>0</v>
      </c>
      <c r="CM140" s="113">
        <f t="shared" si="896"/>
        <v>0</v>
      </c>
      <c r="CN140" s="116">
        <f t="shared" si="897"/>
        <v>0</v>
      </c>
      <c r="CO140" s="113">
        <f t="shared" si="898"/>
        <v>0</v>
      </c>
      <c r="CP140" s="113">
        <f t="shared" si="898"/>
        <v>0</v>
      </c>
      <c r="CQ140" s="113">
        <f t="shared" si="898"/>
        <v>0</v>
      </c>
      <c r="CR140" s="113">
        <f t="shared" si="898"/>
        <v>0</v>
      </c>
      <c r="CS140" s="113">
        <f t="shared" si="898"/>
        <v>0</v>
      </c>
      <c r="CT140" s="113">
        <f t="shared" si="898"/>
        <v>0</v>
      </c>
      <c r="CU140" s="113">
        <f t="shared" si="898"/>
        <v>0</v>
      </c>
      <c r="CV140" s="113">
        <f t="shared" si="898"/>
        <v>0</v>
      </c>
      <c r="CW140" s="113">
        <f t="shared" si="898"/>
        <v>0</v>
      </c>
      <c r="CX140" s="113">
        <f t="shared" si="898"/>
        <v>-1</v>
      </c>
      <c r="CY140" s="113">
        <f t="shared" si="899"/>
        <v>-1</v>
      </c>
      <c r="CZ140" s="116">
        <f t="shared" si="899"/>
        <v>0</v>
      </c>
      <c r="DA140" s="113">
        <f t="shared" si="899"/>
        <v>0</v>
      </c>
      <c r="DB140" s="113">
        <f t="shared" si="899"/>
        <v>0</v>
      </c>
      <c r="DC140" s="113">
        <f t="shared" si="899"/>
        <v>0</v>
      </c>
      <c r="DD140" s="113">
        <f t="shared" si="899"/>
        <v>0</v>
      </c>
      <c r="DE140" s="113">
        <f t="shared" si="899"/>
        <v>0</v>
      </c>
      <c r="DF140" s="113">
        <f t="shared" si="899"/>
        <v>-1</v>
      </c>
      <c r="DG140" s="113">
        <f t="shared" si="899"/>
        <v>0</v>
      </c>
      <c r="DH140" s="113">
        <f t="shared" si="900"/>
        <v>-1</v>
      </c>
      <c r="DI140" s="113">
        <f t="shared" si="901"/>
        <v>0</v>
      </c>
      <c r="DJ140" s="113">
        <f t="shared" si="901"/>
        <v>1</v>
      </c>
      <c r="DK140" s="113">
        <f t="shared" si="901"/>
        <v>1</v>
      </c>
      <c r="DL140" s="114">
        <f t="shared" si="901"/>
        <v>0</v>
      </c>
      <c r="DM140" s="113">
        <f t="shared" si="901"/>
        <v>0</v>
      </c>
      <c r="DN140" s="113">
        <f t="shared" si="901"/>
        <v>0</v>
      </c>
      <c r="DO140" s="113">
        <f t="shared" si="901"/>
        <v>0</v>
      </c>
      <c r="DP140" s="113">
        <f t="shared" si="901"/>
        <v>0</v>
      </c>
      <c r="DQ140" s="113">
        <f t="shared" si="901"/>
        <v>0</v>
      </c>
      <c r="DR140" s="113">
        <f t="shared" si="901"/>
        <v>1</v>
      </c>
      <c r="DS140" s="113">
        <f t="shared" si="901"/>
        <v>0</v>
      </c>
      <c r="DT140" s="113">
        <f t="shared" si="902"/>
        <v>1</v>
      </c>
      <c r="DU140" s="113">
        <f t="shared" si="903"/>
        <v>0</v>
      </c>
      <c r="DV140" s="113">
        <f t="shared" si="903"/>
        <v>0</v>
      </c>
      <c r="DW140" s="113">
        <f t="shared" si="903"/>
        <v>0</v>
      </c>
      <c r="DX140" s="114">
        <f t="shared" si="903"/>
        <v>0</v>
      </c>
    </row>
    <row r="141" spans="1:128" x14ac:dyDescent="0.2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904">SUM(E136:E140)</f>
        <v>1904</v>
      </c>
      <c r="F141" s="44">
        <f t="shared" si="904"/>
        <v>1850</v>
      </c>
      <c r="G141" s="44">
        <f t="shared" si="904"/>
        <v>1496</v>
      </c>
      <c r="H141" s="44">
        <f t="shared" si="904"/>
        <v>1628</v>
      </c>
      <c r="I141" s="44">
        <f t="shared" si="904"/>
        <v>1261</v>
      </c>
      <c r="J141" s="44">
        <f t="shared" si="904"/>
        <v>1075</v>
      </c>
      <c r="K141" s="44">
        <f t="shared" si="904"/>
        <v>655</v>
      </c>
      <c r="L141" s="44">
        <f t="shared" si="904"/>
        <v>451</v>
      </c>
      <c r="M141" s="44">
        <f t="shared" si="904"/>
        <v>474</v>
      </c>
      <c r="N141" s="164">
        <f t="shared" si="904"/>
        <v>603</v>
      </c>
      <c r="O141" s="53">
        <f t="shared" si="904"/>
        <v>683</v>
      </c>
      <c r="P141" s="44">
        <f t="shared" si="904"/>
        <v>667</v>
      </c>
      <c r="Q141" s="164">
        <f>SUM(Q136:Q140)</f>
        <v>568</v>
      </c>
      <c r="R141" s="164">
        <f t="shared" si="904"/>
        <v>473</v>
      </c>
      <c r="S141" s="44">
        <f t="shared" si="904"/>
        <v>477</v>
      </c>
      <c r="T141" s="44">
        <f t="shared" si="904"/>
        <v>367</v>
      </c>
      <c r="U141" s="44">
        <f t="shared" si="904"/>
        <v>408</v>
      </c>
      <c r="V141" s="44">
        <f t="shared" ref="V141" si="905">SUM(V136:V140)</f>
        <v>360</v>
      </c>
      <c r="W141" s="44">
        <f t="shared" ref="W141" si="906">SUM(W136:W140)</f>
        <v>339</v>
      </c>
      <c r="X141" s="185">
        <f t="shared" ref="X141" si="907">SUM(X136:X140)</f>
        <v>382</v>
      </c>
      <c r="Y141" s="44">
        <f t="shared" ref="Y141:AB141" si="908">SUM(Y136:Y140)</f>
        <v>370</v>
      </c>
      <c r="Z141" s="44">
        <f t="shared" si="908"/>
        <v>400</v>
      </c>
      <c r="AA141" s="44">
        <f t="shared" si="908"/>
        <v>478</v>
      </c>
      <c r="AB141" s="44">
        <f t="shared" si="908"/>
        <v>512</v>
      </c>
      <c r="AC141" s="44">
        <f t="shared" ref="AC141:AF141" si="909">SUM(AC136:AC140)</f>
        <v>471</v>
      </c>
      <c r="AD141" s="44">
        <f t="shared" si="909"/>
        <v>750</v>
      </c>
      <c r="AE141" s="44">
        <f t="shared" si="909"/>
        <v>814</v>
      </c>
      <c r="AF141" s="44">
        <f t="shared" si="909"/>
        <v>865</v>
      </c>
      <c r="AG141" s="44">
        <f t="shared" ref="AG141:AI141" si="910">SUM(AG136:AG140)</f>
        <v>863</v>
      </c>
      <c r="AH141" s="44">
        <f t="shared" si="910"/>
        <v>816</v>
      </c>
      <c r="AI141" s="44">
        <f t="shared" si="910"/>
        <v>655</v>
      </c>
      <c r="AJ141" s="185">
        <f t="shared" ref="AJ141" si="911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12">SUM(AW136:AW140)</f>
        <v>412</v>
      </c>
      <c r="AX141" s="44">
        <f t="shared" si="912"/>
        <v>460</v>
      </c>
      <c r="AY141" s="44">
        <f t="shared" si="912"/>
        <v>718</v>
      </c>
      <c r="AZ141" s="44">
        <f t="shared" si="912"/>
        <v>860</v>
      </c>
      <c r="BA141" s="44">
        <f t="shared" si="912"/>
        <v>1062</v>
      </c>
      <c r="BB141" s="44">
        <f t="shared" si="912"/>
        <v>1107</v>
      </c>
      <c r="BC141" s="44">
        <f t="shared" si="912"/>
        <v>922</v>
      </c>
      <c r="BD141" s="44">
        <f t="shared" si="912"/>
        <v>908</v>
      </c>
      <c r="BE141" s="44">
        <f t="shared" si="912"/>
        <v>766</v>
      </c>
      <c r="BF141" s="44">
        <f t="shared" si="912"/>
        <v>612</v>
      </c>
      <c r="BG141" s="44">
        <f t="shared" si="912"/>
        <v>504</v>
      </c>
      <c r="BH141" s="185">
        <f t="shared" si="912"/>
        <v>377</v>
      </c>
      <c r="BI141" s="44">
        <f t="shared" ref="BI141:BT141" si="913">SUM(BI136:BI140)</f>
        <v>328</v>
      </c>
      <c r="BJ141" s="44">
        <f t="shared" si="913"/>
        <v>425</v>
      </c>
      <c r="BK141" s="44">
        <f t="shared" si="913"/>
        <v>592</v>
      </c>
      <c r="BL141" s="44">
        <f t="shared" si="913"/>
        <v>604</v>
      </c>
      <c r="BM141" s="44">
        <f t="shared" si="913"/>
        <v>938</v>
      </c>
      <c r="BN141" s="44">
        <f t="shared" si="913"/>
        <v>960</v>
      </c>
      <c r="BO141" s="44">
        <f t="shared" si="913"/>
        <v>861</v>
      </c>
      <c r="BP141" s="44">
        <f t="shared" si="913"/>
        <v>844</v>
      </c>
      <c r="BQ141" s="44">
        <f t="shared" si="913"/>
        <v>700</v>
      </c>
      <c r="BR141" s="44">
        <f t="shared" si="913"/>
        <v>681</v>
      </c>
      <c r="BS141" s="44">
        <f t="shared" si="913"/>
        <v>465</v>
      </c>
      <c r="BT141" s="44">
        <f t="shared" si="913"/>
        <v>338</v>
      </c>
      <c r="BU141" s="44">
        <f t="shared" ref="BU141" si="914">SUM(BU136:BU140)</f>
        <v>1336</v>
      </c>
      <c r="BV141" s="44">
        <f t="shared" ref="BV141" si="915">SUM(BV136:BV140)</f>
        <v>1377</v>
      </c>
      <c r="BW141" s="44">
        <f t="shared" ref="BW141" si="916">SUM(BW136:BW140)</f>
        <v>1019</v>
      </c>
      <c r="BX141" s="44">
        <f t="shared" ref="BX141" si="917">SUM(BX136:BX140)</f>
        <v>1261</v>
      </c>
      <c r="BY141" s="44">
        <f t="shared" ref="BY141:BZ141" si="918">SUM(BY136:BY140)</f>
        <v>853</v>
      </c>
      <c r="BZ141" s="44">
        <f t="shared" si="918"/>
        <v>715</v>
      </c>
      <c r="CA141" s="44">
        <f t="shared" ref="CA141:CB141" si="919">SUM(CA136:CA140)</f>
        <v>316</v>
      </c>
      <c r="CB141" s="185">
        <f t="shared" si="919"/>
        <v>69</v>
      </c>
      <c r="CC141" s="44">
        <f t="shared" ref="CC141:CD141" si="920">SUM(CC136:CC140)</f>
        <v>104</v>
      </c>
      <c r="CD141" s="44">
        <f t="shared" si="920"/>
        <v>203</v>
      </c>
      <c r="CE141" s="44">
        <f t="shared" ref="CE141:CF141" si="921">SUM(CE136:CE140)</f>
        <v>205</v>
      </c>
      <c r="CF141" s="44">
        <f t="shared" si="921"/>
        <v>155</v>
      </c>
      <c r="CG141" s="44">
        <f t="shared" ref="CG141:CH141" si="922">SUM(CG136:CG140)</f>
        <v>97</v>
      </c>
      <c r="CH141" s="44">
        <f t="shared" si="922"/>
        <v>-277</v>
      </c>
      <c r="CI141" s="44">
        <f t="shared" ref="CI141:CJ141" si="923">SUM(CI136:CI140)</f>
        <v>-337</v>
      </c>
      <c r="CJ141" s="44">
        <f t="shared" si="923"/>
        <v>-498</v>
      </c>
      <c r="CK141" s="44">
        <f t="shared" ref="CK141:CL141" si="924">SUM(CK136:CK140)</f>
        <v>-455</v>
      </c>
      <c r="CL141" s="44">
        <f t="shared" si="924"/>
        <v>-456</v>
      </c>
      <c r="CM141" s="44">
        <f t="shared" ref="CM141:CO141" si="925">SUM(CM136:CM140)</f>
        <v>-316</v>
      </c>
      <c r="CN141" s="43">
        <f t="shared" si="925"/>
        <v>-272</v>
      </c>
      <c r="CO141" s="44">
        <f t="shared" si="925"/>
        <v>-142</v>
      </c>
      <c r="CP141" s="44">
        <f t="shared" ref="CP141:CQ141" si="926">SUM(CP136:CP140)</f>
        <v>-198</v>
      </c>
      <c r="CQ141" s="44">
        <f t="shared" si="926"/>
        <v>-458</v>
      </c>
      <c r="CR141" s="44">
        <f t="shared" ref="CR141:CS141" si="927">SUM(CR136:CR140)</f>
        <v>-564</v>
      </c>
      <c r="CS141" s="44">
        <f t="shared" si="927"/>
        <v>-664</v>
      </c>
      <c r="CT141" s="44">
        <f t="shared" ref="CT141:CU141" si="928">SUM(CT136:CT140)</f>
        <v>-490</v>
      </c>
      <c r="CU141" s="44">
        <f t="shared" si="928"/>
        <v>-353</v>
      </c>
      <c r="CV141" s="44">
        <f t="shared" ref="CV141:CW141" si="929">SUM(CV136:CV140)</f>
        <v>-494</v>
      </c>
      <c r="CW141" s="44">
        <f t="shared" si="929"/>
        <v>-113</v>
      </c>
      <c r="CX141" s="44">
        <f t="shared" ref="CX141:CY141" si="930">SUM(CX136:CX140)</f>
        <v>12</v>
      </c>
      <c r="CY141" s="44">
        <f t="shared" si="930"/>
        <v>55</v>
      </c>
      <c r="CZ141" s="43">
        <f t="shared" ref="CZ141:DA141" si="931">SUM(CZ136:CZ140)</f>
        <v>143</v>
      </c>
      <c r="DA141" s="44">
        <f t="shared" si="931"/>
        <v>100</v>
      </c>
      <c r="DB141" s="44">
        <f t="shared" ref="DB141:DC141" si="932">SUM(DB136:DB140)</f>
        <v>138</v>
      </c>
      <c r="DC141" s="44">
        <f t="shared" si="932"/>
        <v>218</v>
      </c>
      <c r="DD141" s="44">
        <f t="shared" ref="DD141:DE141" si="933">SUM(DD136:DD140)</f>
        <v>216</v>
      </c>
      <c r="DE141" s="44">
        <f t="shared" si="933"/>
        <v>73</v>
      </c>
      <c r="DF141" s="44">
        <f t="shared" ref="DF141:DG141" si="934">SUM(DF136:DF140)</f>
        <v>133</v>
      </c>
      <c r="DG141" s="44">
        <f t="shared" si="934"/>
        <v>245</v>
      </c>
      <c r="DH141" s="44">
        <f t="shared" ref="DH141:DI141" si="935">SUM(DH136:DH140)</f>
        <v>451</v>
      </c>
      <c r="DI141" s="44">
        <f t="shared" si="935"/>
        <v>210</v>
      </c>
      <c r="DJ141" s="44">
        <f t="shared" ref="DJ141:DK141" si="936">SUM(DJ136:DJ140)</f>
        <v>192</v>
      </c>
      <c r="DK141" s="44">
        <f t="shared" si="936"/>
        <v>96</v>
      </c>
      <c r="DL141" s="106">
        <f t="shared" ref="DL141:DW141" si="937">SUM(DL136:DL140)</f>
        <v>134</v>
      </c>
      <c r="DM141" s="44">
        <f t="shared" si="937"/>
        <v>84</v>
      </c>
      <c r="DN141" s="44">
        <f t="shared" si="937"/>
        <v>35</v>
      </c>
      <c r="DO141" s="44">
        <f t="shared" si="937"/>
        <v>126</v>
      </c>
      <c r="DP141" s="44">
        <f t="shared" si="937"/>
        <v>256</v>
      </c>
      <c r="DQ141" s="44">
        <f t="shared" si="937"/>
        <v>124</v>
      </c>
      <c r="DR141" s="44">
        <f t="shared" si="937"/>
        <v>147</v>
      </c>
      <c r="DS141" s="44">
        <f t="shared" si="937"/>
        <v>61</v>
      </c>
      <c r="DT141" s="44">
        <f t="shared" si="937"/>
        <v>64</v>
      </c>
      <c r="DU141" s="44">
        <f t="shared" si="937"/>
        <v>66</v>
      </c>
      <c r="DV141" s="44">
        <f t="shared" si="937"/>
        <v>-69</v>
      </c>
      <c r="DW141" s="44">
        <f t="shared" si="937"/>
        <v>39</v>
      </c>
      <c r="DX141" s="106">
        <f t="shared" ref="DX141" si="938">SUM(DX136:DX140)</f>
        <v>39</v>
      </c>
    </row>
    <row r="142" spans="1:128" x14ac:dyDescent="0.2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2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>
        <v>140</v>
      </c>
      <c r="BN143" s="228">
        <v>129</v>
      </c>
      <c r="BO143" s="228">
        <v>110</v>
      </c>
      <c r="BP143" s="228">
        <v>92</v>
      </c>
      <c r="BQ143" s="228">
        <v>88</v>
      </c>
      <c r="BR143" s="228">
        <v>171</v>
      </c>
      <c r="BS143" s="228">
        <v>70</v>
      </c>
      <c r="BT143" s="229">
        <v>52</v>
      </c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9">Y143-AK143</f>
        <v>-16</v>
      </c>
      <c r="CP143" s="113">
        <f t="shared" si="939"/>
        <v>-9</v>
      </c>
      <c r="CQ143" s="113">
        <f t="shared" si="939"/>
        <v>-8</v>
      </c>
      <c r="CR143" s="113">
        <f t="shared" si="939"/>
        <v>-49</v>
      </c>
      <c r="CS143" s="113">
        <f t="shared" si="939"/>
        <v>-69</v>
      </c>
      <c r="CT143" s="113">
        <f t="shared" si="939"/>
        <v>-62</v>
      </c>
      <c r="CU143" s="113">
        <f t="shared" si="939"/>
        <v>-5</v>
      </c>
      <c r="CV143" s="113">
        <f t="shared" si="939"/>
        <v>38</v>
      </c>
      <c r="CW143" s="113">
        <f t="shared" si="939"/>
        <v>-5</v>
      </c>
      <c r="CX143" s="113">
        <f t="shared" si="939"/>
        <v>82</v>
      </c>
      <c r="CY143" s="113">
        <f t="shared" ref="CY143:DG147" si="940">AI143-AU143</f>
        <v>16</v>
      </c>
      <c r="CZ143" s="116">
        <f t="shared" si="940"/>
        <v>-21</v>
      </c>
      <c r="DA143" s="113">
        <f t="shared" si="940"/>
        <v>12</v>
      </c>
      <c r="DB143" s="113">
        <f t="shared" si="940"/>
        <v>5</v>
      </c>
      <c r="DC143" s="113">
        <f t="shared" si="940"/>
        <v>-3</v>
      </c>
      <c r="DD143" s="113">
        <f t="shared" si="940"/>
        <v>28</v>
      </c>
      <c r="DE143" s="113">
        <f t="shared" si="940"/>
        <v>-16</v>
      </c>
      <c r="DF143" s="113">
        <f t="shared" si="940"/>
        <v>-29</v>
      </c>
      <c r="DG143" s="113">
        <f t="shared" si="940"/>
        <v>-39</v>
      </c>
      <c r="DH143" s="113">
        <f t="shared" ref="DH143:DH147" si="941">AR143-BD143</f>
        <v>-57</v>
      </c>
      <c r="DI143" s="113">
        <f t="shared" ref="DI143:DS147" si="942">AS143-BE143</f>
        <v>-9</v>
      </c>
      <c r="DJ143" s="113">
        <f t="shared" si="942"/>
        <v>-60</v>
      </c>
      <c r="DK143" s="113">
        <f t="shared" si="942"/>
        <v>-51</v>
      </c>
      <c r="DL143" s="114">
        <f t="shared" si="942"/>
        <v>-15</v>
      </c>
      <c r="DM143" s="113">
        <f t="shared" si="942"/>
        <v>-10</v>
      </c>
      <c r="DN143" s="113">
        <f t="shared" si="942"/>
        <v>-4</v>
      </c>
      <c r="DO143" s="113">
        <f t="shared" si="942"/>
        <v>-2</v>
      </c>
      <c r="DP143" s="113">
        <f t="shared" si="942"/>
        <v>-24</v>
      </c>
      <c r="DQ143" s="113">
        <f t="shared" si="942"/>
        <v>-55</v>
      </c>
      <c r="DR143" s="113">
        <f t="shared" si="942"/>
        <v>-38</v>
      </c>
      <c r="DS143" s="113">
        <f t="shared" si="942"/>
        <v>-51</v>
      </c>
      <c r="DT143" s="113">
        <f t="shared" ref="DT143:DT147" si="943">BD143-BP143</f>
        <v>-7</v>
      </c>
      <c r="DU143" s="113">
        <f t="shared" ref="DU143:DX147" si="944">BE143-BQ143</f>
        <v>-12</v>
      </c>
      <c r="DV143" s="113">
        <f t="shared" si="944"/>
        <v>-60</v>
      </c>
      <c r="DW143" s="113">
        <f t="shared" si="944"/>
        <v>29</v>
      </c>
      <c r="DX143" s="114">
        <f t="shared" si="944"/>
        <v>-14</v>
      </c>
    </row>
    <row r="144" spans="1:128" x14ac:dyDescent="0.2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>
        <v>68</v>
      </c>
      <c r="BN144" s="228">
        <v>85</v>
      </c>
      <c r="BO144" s="228">
        <v>50</v>
      </c>
      <c r="BP144" s="228">
        <v>80</v>
      </c>
      <c r="BQ144" s="228">
        <v>59</v>
      </c>
      <c r="BR144" s="228">
        <v>99</v>
      </c>
      <c r="BS144" s="228">
        <v>56</v>
      </c>
      <c r="BT144" s="229">
        <v>28</v>
      </c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9"/>
        <v>0</v>
      </c>
      <c r="CP144" s="113">
        <f t="shared" si="939"/>
        <v>0</v>
      </c>
      <c r="CQ144" s="113">
        <f t="shared" si="939"/>
        <v>0</v>
      </c>
      <c r="CR144" s="113">
        <f t="shared" si="939"/>
        <v>-3</v>
      </c>
      <c r="CS144" s="113">
        <f t="shared" si="939"/>
        <v>-56</v>
      </c>
      <c r="CT144" s="113">
        <f t="shared" si="939"/>
        <v>-41</v>
      </c>
      <c r="CU144" s="113">
        <f t="shared" si="939"/>
        <v>-16</v>
      </c>
      <c r="CV144" s="113">
        <f t="shared" si="939"/>
        <v>-24</v>
      </c>
      <c r="CW144" s="113">
        <f t="shared" si="939"/>
        <v>-41</v>
      </c>
      <c r="CX144" s="113">
        <f t="shared" si="939"/>
        <v>-41</v>
      </c>
      <c r="CY144" s="113">
        <f t="shared" si="940"/>
        <v>-30</v>
      </c>
      <c r="CZ144" s="116">
        <f t="shared" si="940"/>
        <v>-10</v>
      </c>
      <c r="DA144" s="113">
        <f t="shared" si="940"/>
        <v>-2</v>
      </c>
      <c r="DB144" s="113">
        <f t="shared" si="940"/>
        <v>-1</v>
      </c>
      <c r="DC144" s="113">
        <f t="shared" si="940"/>
        <v>0</v>
      </c>
      <c r="DD144" s="113">
        <f t="shared" si="940"/>
        <v>-4</v>
      </c>
      <c r="DE144" s="113">
        <f t="shared" si="940"/>
        <v>18</v>
      </c>
      <c r="DF144" s="113">
        <f t="shared" si="940"/>
        <v>5</v>
      </c>
      <c r="DG144" s="113">
        <f t="shared" si="940"/>
        <v>0</v>
      </c>
      <c r="DH144" s="113">
        <f t="shared" si="941"/>
        <v>-13</v>
      </c>
      <c r="DI144" s="113">
        <f t="shared" si="942"/>
        <v>8</v>
      </c>
      <c r="DJ144" s="113">
        <f t="shared" si="942"/>
        <v>-11</v>
      </c>
      <c r="DK144" s="113">
        <f t="shared" si="942"/>
        <v>-18</v>
      </c>
      <c r="DL144" s="114">
        <f t="shared" si="942"/>
        <v>10</v>
      </c>
      <c r="DM144" s="113">
        <f t="shared" si="942"/>
        <v>-11</v>
      </c>
      <c r="DN144" s="113">
        <f t="shared" si="942"/>
        <v>0</v>
      </c>
      <c r="DO144" s="113">
        <f t="shared" si="942"/>
        <v>0</v>
      </c>
      <c r="DP144" s="113">
        <f t="shared" si="942"/>
        <v>-8</v>
      </c>
      <c r="DQ144" s="113">
        <f t="shared" si="942"/>
        <v>-30</v>
      </c>
      <c r="DR144" s="113">
        <f t="shared" si="942"/>
        <v>-49</v>
      </c>
      <c r="DS144" s="113">
        <f t="shared" si="942"/>
        <v>-31</v>
      </c>
      <c r="DT144" s="113">
        <f t="shared" si="943"/>
        <v>-43</v>
      </c>
      <c r="DU144" s="113">
        <f t="shared" si="944"/>
        <v>-18</v>
      </c>
      <c r="DV144" s="113">
        <f t="shared" si="944"/>
        <v>-47</v>
      </c>
      <c r="DW144" s="113">
        <f t="shared" si="944"/>
        <v>-8</v>
      </c>
      <c r="DX144" s="114">
        <f t="shared" si="944"/>
        <v>-28</v>
      </c>
    </row>
    <row r="145" spans="1:128" x14ac:dyDescent="0.2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>
        <v>4</v>
      </c>
      <c r="BN145" s="228">
        <v>5</v>
      </c>
      <c r="BO145" s="228">
        <v>2</v>
      </c>
      <c r="BP145" s="228"/>
      <c r="BQ145" s="228">
        <v>8</v>
      </c>
      <c r="BR145" s="228">
        <v>9</v>
      </c>
      <c r="BS145" s="228">
        <v>4</v>
      </c>
      <c r="BT145" s="229">
        <v>5</v>
      </c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9"/>
        <v>-12</v>
      </c>
      <c r="CP145" s="113">
        <f t="shared" si="939"/>
        <v>-5</v>
      </c>
      <c r="CQ145" s="113">
        <f t="shared" si="939"/>
        <v>-4</v>
      </c>
      <c r="CR145" s="113">
        <f t="shared" si="939"/>
        <v>-1</v>
      </c>
      <c r="CS145" s="113">
        <f t="shared" si="939"/>
        <v>-1</v>
      </c>
      <c r="CT145" s="113">
        <f t="shared" si="939"/>
        <v>4</v>
      </c>
      <c r="CU145" s="113">
        <f t="shared" si="939"/>
        <v>0</v>
      </c>
      <c r="CV145" s="113">
        <f t="shared" si="939"/>
        <v>0</v>
      </c>
      <c r="CW145" s="113">
        <f t="shared" si="939"/>
        <v>1</v>
      </c>
      <c r="CX145" s="113">
        <f t="shared" si="939"/>
        <v>0</v>
      </c>
      <c r="CY145" s="113">
        <f t="shared" si="940"/>
        <v>-8</v>
      </c>
      <c r="CZ145" s="116">
        <f t="shared" si="940"/>
        <v>-1</v>
      </c>
      <c r="DA145" s="113">
        <f t="shared" si="940"/>
        <v>11</v>
      </c>
      <c r="DB145" s="113">
        <f t="shared" si="940"/>
        <v>4</v>
      </c>
      <c r="DC145" s="113">
        <f t="shared" si="940"/>
        <v>4</v>
      </c>
      <c r="DD145" s="113">
        <f t="shared" si="940"/>
        <v>-10</v>
      </c>
      <c r="DE145" s="113">
        <f t="shared" si="940"/>
        <v>-1</v>
      </c>
      <c r="DF145" s="113">
        <f t="shared" si="940"/>
        <v>-6</v>
      </c>
      <c r="DG145" s="113">
        <f t="shared" si="940"/>
        <v>0</v>
      </c>
      <c r="DH145" s="113">
        <f t="shared" si="941"/>
        <v>-3</v>
      </c>
      <c r="DI145" s="113">
        <f t="shared" si="942"/>
        <v>-1</v>
      </c>
      <c r="DJ145" s="113">
        <f t="shared" si="942"/>
        <v>-7</v>
      </c>
      <c r="DK145" s="113">
        <f t="shared" si="942"/>
        <v>-3</v>
      </c>
      <c r="DL145" s="114">
        <f t="shared" si="942"/>
        <v>-4</v>
      </c>
      <c r="DM145" s="113">
        <f t="shared" si="942"/>
        <v>-7</v>
      </c>
      <c r="DN145" s="113">
        <f t="shared" si="942"/>
        <v>-1</v>
      </c>
      <c r="DO145" s="113">
        <f t="shared" si="942"/>
        <v>-12</v>
      </c>
      <c r="DP145" s="113">
        <f t="shared" si="942"/>
        <v>8</v>
      </c>
      <c r="DQ145" s="113">
        <f t="shared" si="942"/>
        <v>-1</v>
      </c>
      <c r="DR145" s="113">
        <f t="shared" si="942"/>
        <v>1</v>
      </c>
      <c r="DS145" s="113">
        <f t="shared" si="942"/>
        <v>0</v>
      </c>
      <c r="DT145" s="113">
        <f t="shared" si="943"/>
        <v>4</v>
      </c>
      <c r="DU145" s="113">
        <f t="shared" si="944"/>
        <v>-4</v>
      </c>
      <c r="DV145" s="113">
        <f t="shared" si="944"/>
        <v>1</v>
      </c>
      <c r="DW145" s="113">
        <f t="shared" si="944"/>
        <v>9</v>
      </c>
      <c r="DX145" s="114">
        <f t="shared" si="944"/>
        <v>0</v>
      </c>
    </row>
    <row r="146" spans="1:128" x14ac:dyDescent="0.2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>
        <v>1</v>
      </c>
      <c r="BN146" s="228"/>
      <c r="BO146" s="228"/>
      <c r="BP146" s="228">
        <v>1</v>
      </c>
      <c r="BQ146" s="228"/>
      <c r="BR146" s="228">
        <v>1</v>
      </c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9"/>
        <v>-1</v>
      </c>
      <c r="CP146" s="113">
        <f t="shared" si="939"/>
        <v>0</v>
      </c>
      <c r="CQ146" s="113">
        <f t="shared" si="939"/>
        <v>0</v>
      </c>
      <c r="CR146" s="113">
        <f t="shared" si="939"/>
        <v>-1</v>
      </c>
      <c r="CS146" s="113">
        <f t="shared" si="939"/>
        <v>0</v>
      </c>
      <c r="CT146" s="113">
        <f t="shared" si="939"/>
        <v>0</v>
      </c>
      <c r="CU146" s="113">
        <f t="shared" si="939"/>
        <v>0</v>
      </c>
      <c r="CV146" s="113">
        <f t="shared" si="939"/>
        <v>0</v>
      </c>
      <c r="CW146" s="113">
        <f t="shared" si="939"/>
        <v>0</v>
      </c>
      <c r="CX146" s="113">
        <f t="shared" si="939"/>
        <v>0</v>
      </c>
      <c r="CY146" s="113">
        <f t="shared" si="940"/>
        <v>0</v>
      </c>
      <c r="CZ146" s="116">
        <f t="shared" si="940"/>
        <v>0</v>
      </c>
      <c r="DA146" s="113">
        <f t="shared" si="940"/>
        <v>1</v>
      </c>
      <c r="DB146" s="113">
        <f t="shared" si="940"/>
        <v>0</v>
      </c>
      <c r="DC146" s="113">
        <f t="shared" si="940"/>
        <v>0</v>
      </c>
      <c r="DD146" s="113">
        <f t="shared" si="940"/>
        <v>1</v>
      </c>
      <c r="DE146" s="113">
        <f t="shared" si="940"/>
        <v>0</v>
      </c>
      <c r="DF146" s="113">
        <f t="shared" si="940"/>
        <v>0</v>
      </c>
      <c r="DG146" s="113">
        <f t="shared" si="940"/>
        <v>0</v>
      </c>
      <c r="DH146" s="113">
        <f t="shared" si="941"/>
        <v>0</v>
      </c>
      <c r="DI146" s="113">
        <f t="shared" si="942"/>
        <v>0</v>
      </c>
      <c r="DJ146" s="113">
        <f t="shared" si="942"/>
        <v>0</v>
      </c>
      <c r="DK146" s="113">
        <f t="shared" si="942"/>
        <v>-2</v>
      </c>
      <c r="DL146" s="114">
        <f t="shared" si="942"/>
        <v>-1</v>
      </c>
      <c r="DM146" s="113">
        <f t="shared" si="942"/>
        <v>0</v>
      </c>
      <c r="DN146" s="113">
        <f t="shared" si="942"/>
        <v>-1</v>
      </c>
      <c r="DO146" s="113">
        <f t="shared" si="942"/>
        <v>0</v>
      </c>
      <c r="DP146" s="113">
        <f t="shared" si="942"/>
        <v>-1</v>
      </c>
      <c r="DQ146" s="113">
        <f t="shared" si="942"/>
        <v>-1</v>
      </c>
      <c r="DR146" s="113">
        <f t="shared" si="942"/>
        <v>0</v>
      </c>
      <c r="DS146" s="113">
        <f t="shared" si="942"/>
        <v>0</v>
      </c>
      <c r="DT146" s="113">
        <f t="shared" si="943"/>
        <v>-1</v>
      </c>
      <c r="DU146" s="113">
        <f t="shared" si="944"/>
        <v>0</v>
      </c>
      <c r="DV146" s="113">
        <f t="shared" si="944"/>
        <v>-1</v>
      </c>
      <c r="DW146" s="113">
        <f t="shared" si="944"/>
        <v>2</v>
      </c>
      <c r="DX146" s="114">
        <f t="shared" si="944"/>
        <v>1</v>
      </c>
    </row>
    <row r="147" spans="1:128" x14ac:dyDescent="0.2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9"/>
        <v>0</v>
      </c>
      <c r="CP147" s="113">
        <f t="shared" si="939"/>
        <v>0</v>
      </c>
      <c r="CQ147" s="113">
        <f t="shared" si="939"/>
        <v>0</v>
      </c>
      <c r="CR147" s="113">
        <f t="shared" si="939"/>
        <v>0</v>
      </c>
      <c r="CS147" s="113">
        <f t="shared" si="939"/>
        <v>0</v>
      </c>
      <c r="CT147" s="113">
        <f t="shared" si="939"/>
        <v>0</v>
      </c>
      <c r="CU147" s="113">
        <f t="shared" si="939"/>
        <v>0</v>
      </c>
      <c r="CV147" s="113">
        <f t="shared" si="939"/>
        <v>0</v>
      </c>
      <c r="CW147" s="113">
        <f t="shared" si="939"/>
        <v>0</v>
      </c>
      <c r="CX147" s="113">
        <f t="shared" si="939"/>
        <v>0</v>
      </c>
      <c r="CY147" s="113">
        <f t="shared" si="940"/>
        <v>0</v>
      </c>
      <c r="CZ147" s="116">
        <f t="shared" si="940"/>
        <v>0</v>
      </c>
      <c r="DA147" s="113">
        <f t="shared" si="940"/>
        <v>0</v>
      </c>
      <c r="DB147" s="113">
        <f t="shared" si="940"/>
        <v>-1</v>
      </c>
      <c r="DC147" s="113">
        <f t="shared" si="940"/>
        <v>0</v>
      </c>
      <c r="DD147" s="113">
        <f t="shared" si="940"/>
        <v>0</v>
      </c>
      <c r="DE147" s="113">
        <f t="shared" si="940"/>
        <v>0</v>
      </c>
      <c r="DF147" s="113">
        <f t="shared" si="940"/>
        <v>0</v>
      </c>
      <c r="DG147" s="113">
        <f t="shared" si="940"/>
        <v>0</v>
      </c>
      <c r="DH147" s="113">
        <f t="shared" si="941"/>
        <v>0</v>
      </c>
      <c r="DI147" s="113">
        <f t="shared" si="942"/>
        <v>0</v>
      </c>
      <c r="DJ147" s="113">
        <f t="shared" si="942"/>
        <v>0</v>
      </c>
      <c r="DK147" s="113">
        <f t="shared" si="942"/>
        <v>0</v>
      </c>
      <c r="DL147" s="114">
        <f t="shared" si="942"/>
        <v>0</v>
      </c>
      <c r="DM147" s="113">
        <f t="shared" si="942"/>
        <v>0</v>
      </c>
      <c r="DN147" s="113">
        <f t="shared" si="942"/>
        <v>1</v>
      </c>
      <c r="DO147" s="113">
        <f t="shared" si="942"/>
        <v>0</v>
      </c>
      <c r="DP147" s="113">
        <f t="shared" si="942"/>
        <v>0</v>
      </c>
      <c r="DQ147" s="113">
        <f t="shared" si="942"/>
        <v>0</v>
      </c>
      <c r="DR147" s="113">
        <f t="shared" si="942"/>
        <v>0</v>
      </c>
      <c r="DS147" s="113">
        <f t="shared" si="942"/>
        <v>0</v>
      </c>
      <c r="DT147" s="113">
        <f t="shared" si="943"/>
        <v>0</v>
      </c>
      <c r="DU147" s="113">
        <f t="shared" si="944"/>
        <v>0</v>
      </c>
      <c r="DV147" s="113">
        <f t="shared" si="944"/>
        <v>0</v>
      </c>
      <c r="DW147" s="113">
        <f t="shared" si="944"/>
        <v>0</v>
      </c>
      <c r="DX147" s="114">
        <f t="shared" si="944"/>
        <v>0</v>
      </c>
    </row>
    <row r="148" spans="1:128" ht="15.75" thickBot="1" x14ac:dyDescent="0.3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45">SUM(AC143:AC147)</f>
        <v>1</v>
      </c>
      <c r="AD148" s="126">
        <f t="shared" si="945"/>
        <v>4</v>
      </c>
      <c r="AE148" s="195">
        <f t="shared" si="945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46">SUM(AW143:AW147)</f>
        <v>7</v>
      </c>
      <c r="AX148" s="126">
        <f t="shared" si="946"/>
        <v>7</v>
      </c>
      <c r="AY148" s="126">
        <f t="shared" si="946"/>
        <v>11</v>
      </c>
      <c r="AZ148" s="126">
        <f>SUM(AZ143:AZ147)</f>
        <v>40</v>
      </c>
      <c r="BA148" s="126">
        <f t="shared" ref="BA148:BD148" si="947">SUM(BA143:BA147)</f>
        <v>126</v>
      </c>
      <c r="BB148" s="126">
        <f t="shared" si="947"/>
        <v>133</v>
      </c>
      <c r="BC148" s="195">
        <f t="shared" si="947"/>
        <v>80</v>
      </c>
      <c r="BD148" s="195">
        <f t="shared" si="947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P148" si="948">SUM(BI143:BI147)</f>
        <v>35</v>
      </c>
      <c r="BJ148" s="46">
        <f t="shared" si="948"/>
        <v>12</v>
      </c>
      <c r="BK148" s="46">
        <f t="shared" si="948"/>
        <v>25</v>
      </c>
      <c r="BL148" s="46">
        <f t="shared" si="948"/>
        <v>65</v>
      </c>
      <c r="BM148" s="46">
        <f t="shared" si="948"/>
        <v>213</v>
      </c>
      <c r="BN148" s="46">
        <f t="shared" si="948"/>
        <v>219</v>
      </c>
      <c r="BO148" s="46">
        <f t="shared" si="948"/>
        <v>162</v>
      </c>
      <c r="BP148" s="46">
        <f t="shared" si="948"/>
        <v>173</v>
      </c>
      <c r="BQ148" s="46">
        <f>SUM(BQ143:BQ147)</f>
        <v>155</v>
      </c>
      <c r="BR148" s="46">
        <f>SUM(BR143:BR147)</f>
        <v>280</v>
      </c>
      <c r="BS148" s="46">
        <f>SUM(BS143:BS147)</f>
        <v>130</v>
      </c>
      <c r="BT148" s="145">
        <f>'[7]December old way'!AV148</f>
        <v>85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9">SUM(CO143:CO147)</f>
        <v>-29</v>
      </c>
      <c r="CP148" s="178">
        <f t="shared" ref="CP148:CQ148" si="950">SUM(CP143:CP147)</f>
        <v>-14</v>
      </c>
      <c r="CQ148" s="178">
        <f t="shared" si="950"/>
        <v>-12</v>
      </c>
      <c r="CR148" s="178">
        <f t="shared" ref="CR148:CS148" si="951">SUM(CR143:CR147)</f>
        <v>-54</v>
      </c>
      <c r="CS148" s="178">
        <f t="shared" si="951"/>
        <v>-126</v>
      </c>
      <c r="CT148" s="178">
        <f t="shared" ref="CT148:CU148" si="952">SUM(CT143:CT147)</f>
        <v>-99</v>
      </c>
      <c r="CU148" s="178">
        <f t="shared" si="952"/>
        <v>-21</v>
      </c>
      <c r="CV148" s="178">
        <f t="shared" ref="CV148:CW148" si="953">SUM(CV143:CV147)</f>
        <v>14</v>
      </c>
      <c r="CW148" s="178">
        <f t="shared" si="953"/>
        <v>-45</v>
      </c>
      <c r="CX148" s="178">
        <f t="shared" ref="CX148:CY148" si="954">SUM(CX143:CX147)</f>
        <v>41</v>
      </c>
      <c r="CY148" s="178">
        <f t="shared" si="954"/>
        <v>-22</v>
      </c>
      <c r="CZ148" s="179">
        <f t="shared" ref="CZ148:DA148" si="955">SUM(CZ143:CZ147)</f>
        <v>-32</v>
      </c>
      <c r="DA148" s="178">
        <f t="shared" si="955"/>
        <v>22</v>
      </c>
      <c r="DB148" s="178">
        <f t="shared" ref="DB148:DC148" si="956">SUM(DB143:DB147)</f>
        <v>7</v>
      </c>
      <c r="DC148" s="178">
        <f t="shared" si="956"/>
        <v>1</v>
      </c>
      <c r="DD148" s="178">
        <f t="shared" ref="DD148:DE148" si="957">SUM(DD143:DD147)</f>
        <v>15</v>
      </c>
      <c r="DE148" s="178">
        <f t="shared" si="957"/>
        <v>1</v>
      </c>
      <c r="DF148" s="178">
        <f t="shared" ref="DF148:DG148" si="958">SUM(DF143:DF147)</f>
        <v>-30</v>
      </c>
      <c r="DG148" s="178">
        <f t="shared" si="958"/>
        <v>-39</v>
      </c>
      <c r="DH148" s="178">
        <f t="shared" ref="DH148:DI148" si="959">SUM(DH143:DH147)</f>
        <v>-73</v>
      </c>
      <c r="DI148" s="178">
        <f t="shared" si="959"/>
        <v>-2</v>
      </c>
      <c r="DJ148" s="178">
        <f t="shared" ref="DJ148:DK148" si="960">SUM(DJ143:DJ147)</f>
        <v>-78</v>
      </c>
      <c r="DK148" s="178">
        <f t="shared" si="960"/>
        <v>-74</v>
      </c>
      <c r="DL148" s="252">
        <f t="shared" ref="DL148:DW148" si="961">SUM(DL143:DL147)</f>
        <v>-10</v>
      </c>
      <c r="DM148" s="178">
        <f t="shared" si="961"/>
        <v>-28</v>
      </c>
      <c r="DN148" s="178">
        <f t="shared" si="961"/>
        <v>-5</v>
      </c>
      <c r="DO148" s="178">
        <f t="shared" si="961"/>
        <v>-14</v>
      </c>
      <c r="DP148" s="178">
        <f t="shared" si="961"/>
        <v>-25</v>
      </c>
      <c r="DQ148" s="178">
        <f t="shared" si="961"/>
        <v>-87</v>
      </c>
      <c r="DR148" s="178">
        <f t="shared" si="961"/>
        <v>-86</v>
      </c>
      <c r="DS148" s="178">
        <f t="shared" si="961"/>
        <v>-82</v>
      </c>
      <c r="DT148" s="178">
        <f t="shared" si="961"/>
        <v>-47</v>
      </c>
      <c r="DU148" s="178">
        <f t="shared" si="961"/>
        <v>-34</v>
      </c>
      <c r="DV148" s="178">
        <f t="shared" si="961"/>
        <v>-107</v>
      </c>
      <c r="DW148" s="178">
        <f t="shared" si="961"/>
        <v>32</v>
      </c>
      <c r="DX148" s="252">
        <f t="shared" ref="DX148" si="962">SUM(DX143:DX147)</f>
        <v>-41</v>
      </c>
    </row>
    <row r="149" spans="1:128" ht="15.75" thickTop="1" x14ac:dyDescent="0.25">
      <c r="A149" s="3"/>
    </row>
    <row r="150" spans="1:128" x14ac:dyDescent="0.25">
      <c r="B150" s="1" t="s">
        <v>45</v>
      </c>
    </row>
    <row r="151" spans="1:128" ht="17.25" x14ac:dyDescent="0.25">
      <c r="B151" s="168" t="s">
        <v>46</v>
      </c>
    </row>
    <row r="152" spans="1:128" ht="17.25" x14ac:dyDescent="0.25">
      <c r="B152" s="166" t="s">
        <v>47</v>
      </c>
    </row>
    <row r="153" spans="1:128" x14ac:dyDescent="0.25">
      <c r="B153" s="166"/>
    </row>
    <row r="154" spans="1:128" x14ac:dyDescent="0.25">
      <c r="B154" s="166"/>
    </row>
    <row r="155" spans="1:128" x14ac:dyDescent="0.25">
      <c r="B155" s="25"/>
    </row>
    <row r="156" spans="1:128" x14ac:dyDescent="0.25">
      <c r="B156" s="170"/>
    </row>
    <row r="157" spans="1:128" x14ac:dyDescent="0.25">
      <c r="B157" s="167"/>
    </row>
    <row r="158" spans="1:128" x14ac:dyDescent="0.25">
      <c r="B158" s="167"/>
    </row>
    <row r="162" spans="2:2" x14ac:dyDescent="0.2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f3e5e75c1a88e39f7aa270100fd80069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e071f1df34af406c9f83f99e6a0c74b8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b1100dbc-37ab-48a5-8f21-d640fba57fe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c32fbbb0-2551-4f40-8708-3ac18798f7af"/>
  </ds:schemaRefs>
</ds:datastoreItem>
</file>

<file path=customXml/itemProps2.xml><?xml version="1.0" encoding="utf-8"?>
<ds:datastoreItem xmlns:ds="http://schemas.openxmlformats.org/officeDocument/2006/customXml" ds:itemID="{9983AEEE-CF81-40D0-B137-CE2EABE9C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WELSH, SEAN</cp:lastModifiedBy>
  <cp:revision/>
  <dcterms:created xsi:type="dcterms:W3CDTF">2020-04-08T09:56:20Z</dcterms:created>
  <dcterms:modified xsi:type="dcterms:W3CDTF">2025-01-10T14:03:26Z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